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45621"/>
</workbook>
</file>

<file path=xl/calcChain.xml><?xml version="1.0" encoding="utf-8"?>
<calcChain xmlns="http://schemas.openxmlformats.org/spreadsheetml/2006/main">
  <c r="I21" i="4" l="1"/>
  <c r="J21" i="4"/>
  <c r="S21" i="4" s="1"/>
  <c r="K21" i="4"/>
  <c r="W21" i="4"/>
  <c r="J40" i="3" l="1"/>
  <c r="H40" i="3"/>
  <c r="I40" i="3" s="1"/>
  <c r="R40" i="3" l="1"/>
  <c r="R49" i="3"/>
  <c r="H49" i="3"/>
  <c r="I49" i="3" s="1"/>
  <c r="J49" i="3"/>
  <c r="C50" i="3" l="1"/>
  <c r="W94" i="4" l="1"/>
  <c r="W95" i="4"/>
  <c r="W96" i="4"/>
  <c r="I94" i="4"/>
  <c r="J94" i="4" s="1"/>
  <c r="S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23" i="4" l="1"/>
  <c r="S15" i="4"/>
  <c r="S18" i="4"/>
  <c r="S95" i="4"/>
  <c r="S25" i="4"/>
  <c r="S24" i="4"/>
  <c r="W100" i="4" l="1"/>
  <c r="V36" i="9" l="1"/>
  <c r="V33" i="9"/>
  <c r="F139" i="4" l="1"/>
  <c r="E139" i="4"/>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9" i="4" l="1"/>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5" i="9" l="1"/>
  <c r="I27"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BC17" i="8" l="1"/>
  <c r="BG15" i="8"/>
  <c r="AX33" i="6"/>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Y34" i="6"/>
  <c r="AW34" i="6"/>
  <c r="V33" i="6"/>
  <c r="AY33" i="6"/>
  <c r="AU33" i="6"/>
  <c r="AT33" i="6" s="1"/>
  <c r="AY32" i="6"/>
  <c r="AW32" i="6"/>
  <c r="V31" i="6"/>
  <c r="AY31" i="6"/>
  <c r="AU31" i="6"/>
  <c r="AY30" i="6"/>
  <c r="AW30" i="6"/>
  <c r="V29" i="6"/>
  <c r="V28" i="6"/>
  <c r="V26" i="6"/>
  <c r="AX26" i="6"/>
  <c r="V24" i="6"/>
  <c r="AX24" i="6"/>
  <c r="AV23" i="6"/>
  <c r="AY26" i="6"/>
  <c r="AW26" i="6"/>
  <c r="AX20" i="6"/>
  <c r="AT37" i="6"/>
  <c r="AX22" i="6"/>
  <c r="AV22" i="6"/>
  <c r="AT35"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AT20" i="6" s="1"/>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BA17" i="8" l="1"/>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BG41" i="8" s="1"/>
  <c r="X42" i="8"/>
  <c r="X43" i="8"/>
  <c r="BG43" i="8" s="1"/>
  <c r="X44" i="8"/>
  <c r="X45" i="8"/>
  <c r="X46" i="8"/>
  <c r="X47" i="8"/>
  <c r="BG47" i="8" s="1"/>
  <c r="X48" i="8"/>
  <c r="X49" i="8"/>
  <c r="BG49" i="8" s="1"/>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BC39" i="8" s="1"/>
  <c r="U39" i="8"/>
  <c r="V39" i="8"/>
  <c r="BE39" i="8" s="1"/>
  <c r="W39" i="8"/>
  <c r="T40" i="8"/>
  <c r="U40" i="8"/>
  <c r="BD40" i="8" s="1"/>
  <c r="V40" i="8"/>
  <c r="BE40" i="8" s="1"/>
  <c r="W40" i="8"/>
  <c r="BF40" i="8" s="1"/>
  <c r="T41" i="8"/>
  <c r="U41" i="8"/>
  <c r="V41" i="8"/>
  <c r="W41" i="8"/>
  <c r="T42" i="8"/>
  <c r="U42" i="8"/>
  <c r="V42" i="8"/>
  <c r="W42" i="8"/>
  <c r="T43" i="8"/>
  <c r="U43" i="8"/>
  <c r="V43" i="8"/>
  <c r="W43" i="8"/>
  <c r="BF43" i="8" s="1"/>
  <c r="T44" i="8"/>
  <c r="U44" i="8"/>
  <c r="V44" i="8"/>
  <c r="W44" i="8"/>
  <c r="T45" i="8"/>
  <c r="BC45" i="8" s="1"/>
  <c r="U45" i="8"/>
  <c r="V45" i="8"/>
  <c r="W45" i="8"/>
  <c r="BF45" i="8" s="1"/>
  <c r="T46" i="8"/>
  <c r="BC46" i="8" s="1"/>
  <c r="U46" i="8"/>
  <c r="BD46" i="8" s="1"/>
  <c r="V46" i="8"/>
  <c r="BE46" i="8" s="1"/>
  <c r="W46" i="8"/>
  <c r="T47" i="8"/>
  <c r="U47" i="8"/>
  <c r="V47" i="8"/>
  <c r="W47" i="8"/>
  <c r="T48" i="8"/>
  <c r="U48" i="8"/>
  <c r="V48" i="8"/>
  <c r="W48" i="8"/>
  <c r="BF48" i="8" s="1"/>
  <c r="T49" i="8"/>
  <c r="U49" i="8"/>
  <c r="V49" i="8"/>
  <c r="W49" i="8"/>
  <c r="BF49" i="8" s="1"/>
  <c r="T50" i="8"/>
  <c r="U50" i="8"/>
  <c r="V50" i="8"/>
  <c r="W50" i="8"/>
  <c r="T51" i="8"/>
  <c r="U51" i="8"/>
  <c r="BD51" i="8" s="1"/>
  <c r="V51" i="8"/>
  <c r="W51" i="8"/>
  <c r="T52" i="8"/>
  <c r="U52" i="8"/>
  <c r="V52" i="8"/>
  <c r="W52" i="8"/>
  <c r="T53" i="8"/>
  <c r="U53" i="8"/>
  <c r="V53" i="8"/>
  <c r="W53" i="8"/>
  <c r="T54" i="8"/>
  <c r="BC54" i="8" s="1"/>
  <c r="U54" i="8"/>
  <c r="V54" i="8"/>
  <c r="W54" i="8"/>
  <c r="BF54" i="8" s="1"/>
  <c r="T55" i="8"/>
  <c r="U55" i="8"/>
  <c r="V55" i="8"/>
  <c r="BE55" i="8" s="1"/>
  <c r="W55" i="8"/>
  <c r="BF55" i="8" s="1"/>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AX9" i="6" s="1"/>
  <c r="U9" i="6"/>
  <c r="R10" i="6"/>
  <c r="S10" i="6"/>
  <c r="T10" i="6"/>
  <c r="P10" i="6" s="1"/>
  <c r="U10" i="6"/>
  <c r="R11" i="6"/>
  <c r="S11" i="6"/>
  <c r="T11" i="6"/>
  <c r="U11" i="6"/>
  <c r="R12" i="6"/>
  <c r="S12" i="6"/>
  <c r="T12" i="6"/>
  <c r="U12" i="6"/>
  <c r="R13" i="6"/>
  <c r="S13" i="6"/>
  <c r="T13" i="6"/>
  <c r="U13" i="6"/>
  <c r="R14" i="6"/>
  <c r="S14" i="6"/>
  <c r="T14" i="6"/>
  <c r="P14" i="6" s="1"/>
  <c r="U14" i="6"/>
  <c r="R15" i="6"/>
  <c r="S15" i="6"/>
  <c r="T15" i="6"/>
  <c r="P15" i="6" s="1"/>
  <c r="U15" i="6"/>
  <c r="AY15" i="6" s="1"/>
  <c r="R39" i="6"/>
  <c r="AV39" i="6" s="1"/>
  <c r="S39" i="6"/>
  <c r="AW39" i="6" s="1"/>
  <c r="T39" i="6"/>
  <c r="AX39" i="6" s="1"/>
  <c r="U39" i="6"/>
  <c r="R40" i="6"/>
  <c r="S40" i="6"/>
  <c r="T40" i="6"/>
  <c r="AX40" i="6" s="1"/>
  <c r="U40" i="6"/>
  <c r="R41" i="6"/>
  <c r="S41" i="6"/>
  <c r="T41" i="6"/>
  <c r="U41" i="6"/>
  <c r="R42" i="6"/>
  <c r="S42" i="6"/>
  <c r="T42" i="6"/>
  <c r="U42" i="6"/>
  <c r="R43" i="6"/>
  <c r="S43" i="6"/>
  <c r="AW43" i="6" s="1"/>
  <c r="T43" i="6"/>
  <c r="AX43" i="6" s="1"/>
  <c r="U43" i="6"/>
  <c r="AY43" i="6" s="1"/>
  <c r="R44" i="6"/>
  <c r="AV44" i="6" s="1"/>
  <c r="S44" i="6"/>
  <c r="T44" i="6"/>
  <c r="U44" i="6"/>
  <c r="R45" i="6"/>
  <c r="S45" i="6"/>
  <c r="AW45" i="6" s="1"/>
  <c r="T45" i="6"/>
  <c r="U45" i="6"/>
  <c r="R46" i="6"/>
  <c r="S46" i="6"/>
  <c r="T46" i="6"/>
  <c r="U46" i="6"/>
  <c r="R47" i="6"/>
  <c r="S47" i="6"/>
  <c r="T47" i="6"/>
  <c r="U47" i="6"/>
  <c r="R48" i="6"/>
  <c r="AV48" i="6" s="1"/>
  <c r="S48" i="6"/>
  <c r="AW48" i="6" s="1"/>
  <c r="T48" i="6"/>
  <c r="AX48" i="6" s="1"/>
  <c r="U48" i="6"/>
  <c r="R49" i="6"/>
  <c r="S49" i="6"/>
  <c r="AW49" i="6" s="1"/>
  <c r="T49" i="6"/>
  <c r="U49" i="6"/>
  <c r="R50" i="6"/>
  <c r="S50" i="6"/>
  <c r="AW50" i="6" s="1"/>
  <c r="T50" i="6"/>
  <c r="U50" i="6"/>
  <c r="R51" i="6"/>
  <c r="S51" i="6"/>
  <c r="T51" i="6"/>
  <c r="U51" i="6"/>
  <c r="R52" i="6"/>
  <c r="S52" i="6"/>
  <c r="T52" i="6"/>
  <c r="U52" i="6"/>
  <c r="AY52" i="6" s="1"/>
  <c r="R53" i="6"/>
  <c r="P53" i="6" s="1"/>
  <c r="S53" i="6"/>
  <c r="T53" i="6"/>
  <c r="AX53" i="6" s="1"/>
  <c r="U53" i="6"/>
  <c r="R54" i="6"/>
  <c r="AV54" i="6" s="1"/>
  <c r="S54" i="6"/>
  <c r="T54" i="6"/>
  <c r="U54" i="6"/>
  <c r="AY54" i="6" s="1"/>
  <c r="R55" i="6"/>
  <c r="P55" i="6" s="1"/>
  <c r="S55" i="6"/>
  <c r="T55" i="6"/>
  <c r="U55" i="6"/>
  <c r="Q10" i="6"/>
  <c r="Q11" i="6"/>
  <c r="Q12" i="6"/>
  <c r="Q13" i="6"/>
  <c r="Q14" i="6"/>
  <c r="Q15" i="6"/>
  <c r="Q39" i="6"/>
  <c r="Q40" i="6"/>
  <c r="AU40" i="6" s="1"/>
  <c r="Q41" i="6"/>
  <c r="P41" i="6" s="1"/>
  <c r="Q42" i="6"/>
  <c r="Q43" i="6"/>
  <c r="P43" i="6" s="1"/>
  <c r="Q44" i="6"/>
  <c r="AU44" i="6" s="1"/>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AU10" i="6" s="1"/>
  <c r="W9" i="6"/>
  <c r="J55" i="9"/>
  <c r="O30" i="9"/>
  <c r="O24" i="9"/>
  <c r="O21" i="9"/>
  <c r="O15" i="9"/>
  <c r="O12" i="9"/>
  <c r="O18" i="9"/>
  <c r="O9" i="9"/>
  <c r="O8" i="9"/>
  <c r="K8" i="9" s="1"/>
  <c r="H8" i="6"/>
  <c r="F8" i="6"/>
  <c r="D33" i="9" s="1"/>
  <c r="J33" i="9" s="1"/>
  <c r="E8" i="6"/>
  <c r="D30" i="9" s="1"/>
  <c r="AG9" i="8"/>
  <c r="K75" i="9"/>
  <c r="J75" i="9"/>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S50" i="9" s="1"/>
  <c r="R47" i="9"/>
  <c r="R50" i="9" s="1"/>
  <c r="Q47" i="9"/>
  <c r="P47" i="9"/>
  <c r="N47" i="9"/>
  <c r="N50" i="9" s="1"/>
  <c r="L47" i="9"/>
  <c r="F47" i="9"/>
  <c r="F50" i="9" s="1"/>
  <c r="E47" i="9"/>
  <c r="E50" i="9" s="1"/>
  <c r="D47" i="9"/>
  <c r="J47" i="9" s="1"/>
  <c r="V46" i="9"/>
  <c r="V49" i="9" s="1"/>
  <c r="T46" i="9"/>
  <c r="T49" i="9" s="1"/>
  <c r="S46" i="9"/>
  <c r="R46" i="9"/>
  <c r="R49" i="9" s="1"/>
  <c r="Q46" i="9"/>
  <c r="Q49" i="9" s="1"/>
  <c r="P46" i="9"/>
  <c r="N46" i="9"/>
  <c r="F46" i="9"/>
  <c r="E46" i="9"/>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Q50" i="9"/>
  <c r="P49" i="9"/>
  <c r="N49" i="9"/>
  <c r="L49" i="9"/>
  <c r="E49" i="9"/>
  <c r="O23" i="9"/>
  <c r="K23" i="9" s="1"/>
  <c r="O22" i="9"/>
  <c r="K22" i="9" s="1"/>
  <c r="O20" i="9"/>
  <c r="K20" i="9" s="1"/>
  <c r="M20" i="9" s="1"/>
  <c r="O19" i="9"/>
  <c r="K19" i="9" s="1"/>
  <c r="O17" i="9"/>
  <c r="K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Y50" i="8" s="1"/>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Y45" i="8" s="1"/>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AA38" i="8"/>
  <c r="BC38" i="8" s="1"/>
  <c r="Z38" i="8"/>
  <c r="Y38" i="8" s="1"/>
  <c r="BD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BG11" i="8" s="1"/>
  <c r="AD11" i="8"/>
  <c r="BF11" i="8" s="1"/>
  <c r="AC11" i="8"/>
  <c r="AB11" i="8"/>
  <c r="BD11" i="8" s="1"/>
  <c r="AA11" i="8"/>
  <c r="Z11" i="8"/>
  <c r="AE10" i="8"/>
  <c r="BG10" i="8" s="1"/>
  <c r="AD10" i="8"/>
  <c r="BF10" i="8" s="1"/>
  <c r="AC10" i="8"/>
  <c r="AB10" i="8"/>
  <c r="AA10" i="8"/>
  <c r="Z10" i="8"/>
  <c r="AZ9" i="8"/>
  <c r="L24" i="9" s="1"/>
  <c r="AY9" i="8"/>
  <c r="L21" i="9" s="1"/>
  <c r="AX9" i="8"/>
  <c r="L18" i="9" s="1"/>
  <c r="AW9" i="8"/>
  <c r="L15" i="9" s="1"/>
  <c r="AV9" i="8"/>
  <c r="L12" i="9" s="1"/>
  <c r="AU9" i="8"/>
  <c r="AS9" i="8"/>
  <c r="AR9" i="8"/>
  <c r="AQ9" i="8"/>
  <c r="AP9" i="8"/>
  <c r="AO9" i="8"/>
  <c r="AN9" i="8"/>
  <c r="AL9" i="8"/>
  <c r="N24" i="9" s="1"/>
  <c r="K24" i="9" s="1"/>
  <c r="M24" i="9" s="1"/>
  <c r="AK9" i="8"/>
  <c r="N21" i="9" s="1"/>
  <c r="K21" i="9" s="1"/>
  <c r="AJ9" i="8"/>
  <c r="N18" i="9" s="1"/>
  <c r="K18" i="9" s="1"/>
  <c r="M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D9" i="8" s="1"/>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V53" i="6" s="1"/>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V46" i="6" s="1"/>
  <c r="J46" i="6"/>
  <c r="D46" i="6"/>
  <c r="AN45" i="6"/>
  <c r="AH45" i="6"/>
  <c r="AB45" i="6"/>
  <c r="AA45" i="6"/>
  <c r="Z45" i="6"/>
  <c r="Y45" i="6"/>
  <c r="X45" i="6"/>
  <c r="W45" i="6"/>
  <c r="J45" i="6"/>
  <c r="D45" i="6"/>
  <c r="AN44" i="6"/>
  <c r="AH44" i="6"/>
  <c r="AB44" i="6"/>
  <c r="AA44" i="6"/>
  <c r="Z44" i="6"/>
  <c r="Y44" i="6"/>
  <c r="X44" i="6"/>
  <c r="W44" i="6"/>
  <c r="V44" i="6" s="1"/>
  <c r="J44" i="6"/>
  <c r="D44" i="6"/>
  <c r="AN43" i="6"/>
  <c r="AH43" i="6"/>
  <c r="AB43" i="6"/>
  <c r="AA43" i="6"/>
  <c r="Z43" i="6"/>
  <c r="Y43" i="6"/>
  <c r="X43" i="6"/>
  <c r="W43" i="6"/>
  <c r="J43" i="6"/>
  <c r="D43" i="6"/>
  <c r="AN42" i="6"/>
  <c r="AH42" i="6"/>
  <c r="AB42" i="6"/>
  <c r="AA42" i="6"/>
  <c r="AY42" i="6" s="1"/>
  <c r="Z42" i="6"/>
  <c r="AX42" i="6" s="1"/>
  <c r="Y42" i="6"/>
  <c r="AW42" i="6" s="1"/>
  <c r="X42" i="6"/>
  <c r="AV42" i="6" s="1"/>
  <c r="W42" i="6"/>
  <c r="V42" i="6" s="1"/>
  <c r="J42" i="6"/>
  <c r="D42" i="6"/>
  <c r="AN41" i="6"/>
  <c r="AH41" i="6"/>
  <c r="AB41" i="6"/>
  <c r="AA41" i="6"/>
  <c r="Z41" i="6"/>
  <c r="Y41" i="6"/>
  <c r="X41" i="6"/>
  <c r="W41" i="6"/>
  <c r="AV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V12" i="6" s="1"/>
  <c r="W12" i="6"/>
  <c r="J12" i="6"/>
  <c r="D12" i="6"/>
  <c r="AN11" i="6"/>
  <c r="AH11" i="6"/>
  <c r="AB11" i="6"/>
  <c r="AA11" i="6"/>
  <c r="Z11" i="6"/>
  <c r="V11" i="6" s="1"/>
  <c r="Y11" i="6"/>
  <c r="X11" i="6"/>
  <c r="W11" i="6"/>
  <c r="J11" i="6"/>
  <c r="D11" i="6"/>
  <c r="AN10" i="6"/>
  <c r="AH10" i="6"/>
  <c r="AB10" i="6"/>
  <c r="AA10" i="6"/>
  <c r="Z10" i="6"/>
  <c r="Y10" i="6"/>
  <c r="X10" i="6"/>
  <c r="J10" i="6"/>
  <c r="D10" i="6"/>
  <c r="AN9" i="6"/>
  <c r="AH9" i="6"/>
  <c r="AB9" i="6"/>
  <c r="AA9" i="6"/>
  <c r="Z9" i="6"/>
  <c r="X9" i="6"/>
  <c r="V9" i="6" s="1"/>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N12" i="9"/>
  <c r="BB55" i="8"/>
  <c r="K28" i="9"/>
  <c r="M28" i="9" s="1"/>
  <c r="L9" i="9"/>
  <c r="BF13" i="8"/>
  <c r="BB45" i="8"/>
  <c r="BC11" i="8"/>
  <c r="T9" i="8"/>
  <c r="BB11" i="8"/>
  <c r="AY14" i="6"/>
  <c r="BD48" i="8"/>
  <c r="D49" i="9"/>
  <c r="AU39" i="6"/>
  <c r="BE10" i="8"/>
  <c r="BB10" i="8"/>
  <c r="BE13" i="8"/>
  <c r="BB14" i="8"/>
  <c r="BD41" i="8"/>
  <c r="BF41" i="8"/>
  <c r="BC42" i="8"/>
  <c r="BE42" i="8"/>
  <c r="BD10" i="8"/>
  <c r="L50" i="9"/>
  <c r="F49" i="9"/>
  <c r="U20" i="9"/>
  <c r="AY45" i="6"/>
  <c r="AY41" i="6"/>
  <c r="AW41" i="6"/>
  <c r="V49" i="6"/>
  <c r="AU46" i="6"/>
  <c r="AW53" i="6"/>
  <c r="AY53" i="6"/>
  <c r="H48" i="9"/>
  <c r="H51" i="9" s="1"/>
  <c r="P13" i="6"/>
  <c r="AV11" i="6"/>
  <c r="J8" i="6"/>
  <c r="AU45" i="6"/>
  <c r="V47" i="6"/>
  <c r="K10" i="9"/>
  <c r="F51" i="9"/>
  <c r="U14" i="9"/>
  <c r="BB53" i="8"/>
  <c r="AA8" i="6"/>
  <c r="I49" i="9"/>
  <c r="V51" i="6"/>
  <c r="BC10" i="8"/>
  <c r="AX55" i="6"/>
  <c r="AV51" i="6"/>
  <c r="AY48" i="6"/>
  <c r="AY47" i="6"/>
  <c r="AX15" i="6"/>
  <c r="BD52" i="8"/>
  <c r="V48" i="6"/>
  <c r="AU47" i="6"/>
  <c r="AU41" i="6"/>
  <c r="AX54" i="6"/>
  <c r="AW46" i="6"/>
  <c r="AX14" i="6"/>
  <c r="BF51" i="8"/>
  <c r="V45" i="6"/>
  <c r="P42" i="6"/>
  <c r="AX47" i="6"/>
  <c r="AW10" i="6"/>
  <c r="BD55" i="8"/>
  <c r="BD50" i="8"/>
  <c r="BG12" i="8"/>
  <c r="V43" i="6"/>
  <c r="AY40" i="6"/>
  <c r="BB39" i="8"/>
  <c r="BF44" i="8"/>
  <c r="BF42" i="8"/>
  <c r="BF39" i="8"/>
  <c r="BF12" i="8"/>
  <c r="BG44" i="8"/>
  <c r="BG38" i="8"/>
  <c r="AU55" i="6"/>
  <c r="AX51" i="6"/>
  <c r="AX41" i="6"/>
  <c r="M21" i="9" l="1"/>
  <c r="AM9" i="8"/>
  <c r="BD13" i="8"/>
  <c r="AC9" i="8"/>
  <c r="BC13" i="8"/>
  <c r="BC12" i="8"/>
  <c r="Z9" i="8"/>
  <c r="AA9" i="8"/>
  <c r="BE11" i="8"/>
  <c r="U9" i="8"/>
  <c r="W9" i="8"/>
  <c r="V9" i="8"/>
  <c r="X9" i="8"/>
  <c r="AH8" i="6"/>
  <c r="W8" i="6"/>
  <c r="AU11" i="6"/>
  <c r="X8" i="6"/>
  <c r="AV12" i="6"/>
  <c r="AV9" i="6"/>
  <c r="V10" i="6"/>
  <c r="AY11" i="6"/>
  <c r="AY10" i="6"/>
  <c r="Q8" i="6"/>
  <c r="T8" i="6"/>
  <c r="P12" i="6"/>
  <c r="R8" i="6"/>
  <c r="AX10" i="6"/>
  <c r="AW11" i="6"/>
  <c r="AU12" i="6"/>
  <c r="U38" i="9"/>
  <c r="M17" i="9"/>
  <c r="U17" i="9"/>
  <c r="U13" i="9"/>
  <c r="U41" i="9"/>
  <c r="K26" i="9"/>
  <c r="M26" i="9" s="1"/>
  <c r="M8" i="9"/>
  <c r="U8" i="9"/>
  <c r="M31" i="9"/>
  <c r="U31" i="9"/>
  <c r="AT52" i="6"/>
  <c r="R49" i="8"/>
  <c r="R48" i="8"/>
  <c r="AT15" i="6"/>
  <c r="M34" i="9"/>
  <c r="J26" i="9"/>
  <c r="BB51" i="8"/>
  <c r="BA51" i="8" s="1"/>
  <c r="BA53" i="8"/>
  <c r="AV40" i="6"/>
  <c r="R47" i="8"/>
  <c r="R46" i="8"/>
  <c r="AU42" i="6"/>
  <c r="AT42" i="6" s="1"/>
  <c r="BB46" i="8"/>
  <c r="BA46" i="8" s="1"/>
  <c r="BC41" i="8"/>
  <c r="BC9" i="8" s="1"/>
  <c r="BF50" i="8"/>
  <c r="BA50" i="8" s="1"/>
  <c r="R43" i="8"/>
  <c r="BA14" i="8"/>
  <c r="AV55" i="6"/>
  <c r="BB47" i="8"/>
  <c r="AW44" i="6"/>
  <c r="AT44" i="6" s="1"/>
  <c r="AX50" i="6"/>
  <c r="R44" i="8"/>
  <c r="AY9" i="6"/>
  <c r="R41" i="8"/>
  <c r="AD9" i="8"/>
  <c r="BC51" i="8"/>
  <c r="BE54" i="8"/>
  <c r="U44" i="9"/>
  <c r="P39" i="6"/>
  <c r="R40" i="8"/>
  <c r="BD56" i="8"/>
  <c r="AU48" i="6"/>
  <c r="AT48" i="6" s="1"/>
  <c r="R45" i="8"/>
  <c r="BG50" i="8"/>
  <c r="BF38" i="8"/>
  <c r="BF9" i="8" s="1"/>
  <c r="R39" i="8"/>
  <c r="AY44" i="6"/>
  <c r="U10" i="9"/>
  <c r="BB41" i="8"/>
  <c r="AV53" i="6"/>
  <c r="AV10" i="6"/>
  <c r="AU43" i="6"/>
  <c r="AT43" i="6" s="1"/>
  <c r="BE51" i="8"/>
  <c r="R38" i="8"/>
  <c r="R50" i="8"/>
  <c r="BB50" i="8"/>
  <c r="P44" i="6"/>
  <c r="BE12" i="8"/>
  <c r="BE9" i="8" s="1"/>
  <c r="AW12" i="6"/>
  <c r="AV43" i="6"/>
  <c r="AV45" i="6"/>
  <c r="AT45" i="6" s="1"/>
  <c r="AU49" i="6"/>
  <c r="AU51" i="6"/>
  <c r="AT51" i="6" s="1"/>
  <c r="Y13" i="8"/>
  <c r="BD45" i="8"/>
  <c r="BA45" i="8" s="1"/>
  <c r="BE48" i="8"/>
  <c r="R10" i="8"/>
  <c r="R14" i="8"/>
  <c r="AW40" i="6"/>
  <c r="BB49" i="8"/>
  <c r="P52" i="6"/>
  <c r="AX12" i="6"/>
  <c r="AV49" i="6"/>
  <c r="Y10" i="8"/>
  <c r="BE45" i="8"/>
  <c r="BG51" i="8"/>
  <c r="BC55" i="8"/>
  <c r="S9" i="8"/>
  <c r="R56" i="8"/>
  <c r="R13" i="8"/>
  <c r="AX11" i="6"/>
  <c r="BB44" i="8"/>
  <c r="BA44" i="8" s="1"/>
  <c r="BD12" i="8"/>
  <c r="BD9" i="8" s="1"/>
  <c r="BD54" i="8"/>
  <c r="P54" i="6"/>
  <c r="AY39" i="6"/>
  <c r="AX45" i="6"/>
  <c r="BG48" i="8"/>
  <c r="Y52" i="8"/>
  <c r="P11" i="6"/>
  <c r="R55" i="8"/>
  <c r="R12" i="8"/>
  <c r="P50" i="6"/>
  <c r="C8" i="7"/>
  <c r="Z7" i="10"/>
  <c r="BA39" i="8"/>
  <c r="D9" i="9"/>
  <c r="J9" i="9" s="1"/>
  <c r="P45" i="6"/>
  <c r="AE9" i="8"/>
  <c r="U8" i="6"/>
  <c r="BB43" i="8"/>
  <c r="BA43" i="8" s="1"/>
  <c r="O47" i="9"/>
  <c r="BB52" i="8"/>
  <c r="BA52" i="8" s="1"/>
  <c r="P40" i="6"/>
  <c r="J49" i="9"/>
  <c r="AX49" i="6"/>
  <c r="AW55" i="6"/>
  <c r="BD39" i="8"/>
  <c r="BG45" i="8"/>
  <c r="R54" i="8"/>
  <c r="R11" i="8"/>
  <c r="BC56" i="8"/>
  <c r="U28" i="9"/>
  <c r="AV50" i="6"/>
  <c r="AX44" i="6"/>
  <c r="AW54" i="6"/>
  <c r="AT54" i="6" s="1"/>
  <c r="U11" i="9"/>
  <c r="BE41" i="8"/>
  <c r="M35" i="9"/>
  <c r="M10" i="9"/>
  <c r="AN8" i="6"/>
  <c r="V14" i="6"/>
  <c r="AU50" i="6"/>
  <c r="AY49" i="6"/>
  <c r="AT49" i="6" s="1"/>
  <c r="BG42" i="8"/>
  <c r="BG9" i="8" s="1"/>
  <c r="BC49" i="8"/>
  <c r="R53" i="8"/>
  <c r="D50" i="9"/>
  <c r="P9" i="6"/>
  <c r="AW9" i="6"/>
  <c r="S8" i="6"/>
  <c r="M19" i="9"/>
  <c r="U19" i="9"/>
  <c r="M29" i="9"/>
  <c r="U29" i="9"/>
  <c r="K47" i="9"/>
  <c r="M47" i="9" s="1"/>
  <c r="M16" i="9"/>
  <c r="U16" i="9"/>
  <c r="BA47" i="8"/>
  <c r="BA11" i="8"/>
  <c r="BA55" i="8"/>
  <c r="V50" i="6"/>
  <c r="BB38" i="8"/>
  <c r="Y40" i="8"/>
  <c r="BB42" i="8"/>
  <c r="Y42" i="8"/>
  <c r="Y47" i="8"/>
  <c r="Y49" i="8"/>
  <c r="K33" i="9"/>
  <c r="M33" i="9" s="1"/>
  <c r="O46" i="9"/>
  <c r="AT41" i="6"/>
  <c r="BA49" i="8"/>
  <c r="Y8" i="6"/>
  <c r="K9" i="8"/>
  <c r="AT9" i="8"/>
  <c r="AB9" i="8"/>
  <c r="Y11" i="8"/>
  <c r="BB13" i="8"/>
  <c r="BA13" i="8" s="1"/>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3" i="9"/>
  <c r="U32" i="9"/>
  <c r="U47" i="9" s="1"/>
  <c r="K46" i="9"/>
  <c r="M46" i="9" s="1"/>
  <c r="K45" i="9"/>
  <c r="M45" i="9" s="1"/>
  <c r="S49" i="9"/>
  <c r="P50" i="9"/>
  <c r="M44" i="9"/>
  <c r="G50" i="9"/>
  <c r="R42" i="3"/>
  <c r="V48" i="9"/>
  <c r="V51" i="9" s="1"/>
  <c r="I12" i="3"/>
  <c r="R12" i="3" s="1"/>
  <c r="L48" i="9"/>
  <c r="V54" i="6"/>
  <c r="V52" i="6"/>
  <c r="V39" i="6"/>
  <c r="AT47" i="6"/>
  <c r="AT53" i="6"/>
  <c r="R38" i="3"/>
  <c r="R39" i="3"/>
  <c r="R43" i="3"/>
  <c r="R44" i="3"/>
  <c r="M22" i="9"/>
  <c r="O49" i="9"/>
  <c r="U24" i="9"/>
  <c r="P51" i="9"/>
  <c r="U39" i="9"/>
  <c r="U22" i="9"/>
  <c r="I50" i="9"/>
  <c r="J50" i="9" s="1"/>
  <c r="R45" i="3"/>
  <c r="R46" i="3"/>
  <c r="AT10" i="6"/>
  <c r="U46" i="9"/>
  <c r="J45" i="9"/>
  <c r="J15" i="9"/>
  <c r="U15" i="9" s="1"/>
  <c r="M15" i="9"/>
  <c r="U21" i="9"/>
  <c r="U18" i="9"/>
  <c r="AT46" i="6"/>
  <c r="AT50" i="6"/>
  <c r="AT14" i="6"/>
  <c r="AT39" i="6"/>
  <c r="AT55" i="6"/>
  <c r="D8" i="6"/>
  <c r="Z8" i="6"/>
  <c r="V13" i="6"/>
  <c r="V15" i="6"/>
  <c r="V41" i="6"/>
  <c r="V55" i="6"/>
  <c r="AT13" i="6"/>
  <c r="AT9" i="6"/>
  <c r="E48" i="9"/>
  <c r="E51" i="9" s="1"/>
  <c r="AT40" i="6"/>
  <c r="M37" i="9"/>
  <c r="J36" i="9"/>
  <c r="Y9" i="8" l="1"/>
  <c r="R9" i="8"/>
  <c r="N51" i="9"/>
  <c r="K30" i="9"/>
  <c r="AV8" i="6"/>
  <c r="AX8" i="6"/>
  <c r="AT12" i="6"/>
  <c r="O51" i="9"/>
  <c r="BA38" i="8"/>
  <c r="AU8" i="6"/>
  <c r="AT8" i="6" s="1"/>
  <c r="K9" i="9"/>
  <c r="U9" i="9" s="1"/>
  <c r="BA56" i="8"/>
  <c r="AW8" i="6"/>
  <c r="BA54" i="8"/>
  <c r="V8" i="6"/>
  <c r="AY8" i="6"/>
  <c r="P8" i="6"/>
  <c r="U26" i="9"/>
  <c r="D27" i="9"/>
  <c r="D51" i="9" s="1"/>
  <c r="AT11" i="6"/>
  <c r="BB9" i="8"/>
  <c r="BA9" i="8" s="1"/>
  <c r="U36" i="9"/>
  <c r="BA41" i="8"/>
  <c r="BA12" i="8"/>
  <c r="BA42" i="8"/>
  <c r="U50" i="9"/>
  <c r="M7" i="9"/>
  <c r="K25" i="9"/>
  <c r="M25" i="9" s="1"/>
  <c r="U7" i="9"/>
  <c r="U25" i="9" s="1"/>
  <c r="U49" i="9" s="1"/>
  <c r="U45" i="9"/>
  <c r="K48" i="9"/>
  <c r="M48" i="9" s="1"/>
  <c r="I50" i="3"/>
  <c r="R48" i="3"/>
  <c r="U12" i="9"/>
  <c r="M9" i="9"/>
  <c r="K27" i="9"/>
  <c r="M27" i="9" s="1"/>
  <c r="J27" i="9"/>
  <c r="M30" i="9"/>
  <c r="L51" i="9"/>
  <c r="K57" i="9"/>
  <c r="K50" i="9"/>
  <c r="M50" i="9" s="1"/>
  <c r="J30" i="9"/>
  <c r="U30" i="9" s="1"/>
  <c r="I48" i="9"/>
  <c r="U48" i="9" l="1"/>
  <c r="U27" i="9"/>
  <c r="K49" i="9"/>
  <c r="M49" i="9" s="1"/>
  <c r="K51" i="9"/>
  <c r="M51" i="9" s="1"/>
  <c r="R50" i="3"/>
  <c r="I51" i="9"/>
  <c r="J51" i="9" s="1"/>
  <c r="J57" i="9" s="1"/>
  <c r="J48" i="9"/>
  <c r="U51" i="9" l="1"/>
</calcChain>
</file>

<file path=xl/sharedStrings.xml><?xml version="1.0" encoding="utf-8"?>
<sst xmlns="http://schemas.openxmlformats.org/spreadsheetml/2006/main" count="1315" uniqueCount="864">
  <si>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</si>
  <si>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</si>
  <si>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</si>
  <si>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</si>
  <si>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</si>
  <si>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</si>
  <si>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</si>
  <si>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</si>
  <si>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</si>
  <si>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</si>
  <si>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</si>
  <si>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</si>
  <si>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</si>
  <si>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</si>
  <si>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</si>
  <si>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</si>
  <si>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</si>
  <si>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</si>
  <si>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</si>
  <si>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</si>
  <si>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</si>
  <si>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</si>
  <si>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</si>
  <si>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</si>
  <si>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</si>
  <si>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</si>
  <si>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</si>
  <si>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</si>
  <si>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</si>
  <si>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</si>
  <si>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</si>
  <si>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</si>
  <si>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</si>
  <si>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</si>
  <si>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</si>
  <si>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</si>
  <si>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</si>
  <si>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</si>
  <si>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</si>
  <si>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</si>
  <si>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</si>
  <si>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</si>
  <si>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</si>
  <si>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</si>
  <si>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</si>
  <si>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</si>
  <si>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</si>
  <si>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</si>
  <si>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</si>
  <si>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</si>
  <si>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</si>
  <si>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</si>
  <si>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</si>
  <si>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</si>
  <si>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</si>
  <si>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</si>
  <si>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</si>
  <si>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</si>
  <si>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</si>
  <si>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</si>
  <si>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</si>
  <si>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</si>
  <si>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</si>
  <si>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</si>
  <si>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</si>
  <si>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</si>
  <si>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</si>
  <si>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</si>
  <si>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</si>
  <si>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</si>
  <si>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</si>
  <si>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</si>
  <si>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</si>
  <si>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</si>
  <si>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</si>
  <si>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</si>
  <si>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</si>
  <si>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</si>
  <si>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</si>
  <si>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</si>
  <si>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</si>
  <si>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</si>
  <si>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</si>
  <si>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</si>
  <si>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</si>
  <si>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</si>
  <si>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</si>
  <si>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</si>
  <si>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</si>
  <si>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</si>
  <si>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</si>
  <si>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</si>
  <si>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</si>
  <si>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</si>
  <si>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</si>
  <si>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</si>
  <si>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</si>
  <si>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</si>
  <si>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</si>
  <si>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</si>
  <si>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</si>
  <si>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</si>
  <si>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</si>
  <si>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</si>
  <si>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</si>
  <si>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</si>
  <si>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</si>
  <si>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</si>
  <si>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</si>
  <si>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</si>
  <si>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</si>
  <si>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</si>
  <si>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</si>
  <si>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</si>
  <si>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</si>
  <si>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</si>
  <si>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</si>
  <si>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</si>
  <si>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</si>
  <si>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</si>
  <si>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</si>
  <si>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</si>
  <si>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</si>
  <si>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</si>
  <si>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</si>
  <si>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</si>
  <si>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</si>
  <si>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</si>
  <si>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</si>
  <si>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</si>
  <si>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</si>
  <si>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</si>
  <si>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</si>
  <si>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</si>
  <si>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</si>
  <si>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</si>
  <si>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</si>
  <si>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</si>
  <si>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</si>
  <si>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</si>
  <si>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</si>
  <si>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</si>
  <si>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</si>
  <si>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</si>
  <si>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</si>
  <si>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</si>
  <si>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</si>
  <si>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</si>
  <si>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</si>
  <si>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</si>
  <si>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</si>
  <si>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</si>
  <si>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</si>
  <si>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</si>
  <si>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</si>
  <si>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</si>
  <si>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</si>
  <si>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</si>
  <si>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</si>
  <si>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</si>
  <si>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</si>
  <si>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</si>
  <si>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</si>
  <si>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</si>
  <si>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</si>
  <si>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</si>
  <si>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</si>
  <si>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</si>
  <si>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</si>
  <si>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</si>
  <si>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</si>
  <si>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</si>
  <si>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</si>
  <si>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</si>
  <si>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</si>
  <si>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</si>
  <si>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</si>
  <si>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</si>
  <si>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</si>
  <si>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</si>
  <si>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</si>
  <si>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</si>
  <si>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</si>
  <si>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</si>
  <si>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</si>
  <si>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</si>
  <si>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</si>
  <si>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</si>
  <si>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</si>
  <si>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</si>
  <si>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</si>
  <si>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</si>
  <si>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</si>
  <si>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</si>
  <si>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</si>
  <si>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</si>
  <si>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</si>
  <si>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</si>
  <si>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</si>
  <si>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</si>
  <si>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</si>
  <si>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</si>
  <si>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</si>
  <si>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</si>
  <si>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</si>
  <si>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</si>
  <si>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</si>
  <si>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</si>
  <si>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</si>
  <si>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</si>
  <si>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</si>
  <si>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</si>
  <si>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</si>
  <si>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</si>
  <si>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</si>
  <si>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</si>
  <si>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</si>
  <si>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</si>
  <si>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</si>
  <si>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</si>
  <si>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</si>
  <si>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</si>
  <si>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</si>
  <si>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</si>
  <si>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</si>
  <si>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</si>
  <si>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</si>
  <si>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</si>
  <si>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</si>
  <si>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</si>
  <si>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</si>
  <si>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</si>
  <si>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</si>
  <si>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</si>
  <si>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</si>
  <si>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</si>
  <si>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</si>
  <si>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</si>
  <si>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</si>
  <si>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</si>
  <si>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</si>
  <si>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</si>
  <si>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</si>
  <si>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</si>
  <si>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</si>
  <si>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</si>
  <si>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</si>
  <si>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</si>
  <si>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</si>
  <si>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</si>
  <si>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</si>
  <si>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</si>
  <si>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</si>
  <si>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</si>
  <si>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</si>
  <si>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</si>
  <si>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</si>
  <si>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</si>
  <si>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</si>
  <si>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</si>
  <si>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</si>
  <si>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</si>
  <si>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</si>
  <si>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</si>
  <si>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</si>
  <si>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</si>
  <si>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</si>
  <si>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</si>
  <si>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</si>
  <si>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</si>
  <si>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</si>
  <si>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</si>
  <si>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</si>
  <si>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</si>
  <si>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</si>
  <si>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</si>
  <si>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</si>
  <si>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</si>
  <si>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</si>
  <si>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</si>
  <si>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</si>
  <si>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</si>
  <si>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</si>
  <si>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</si>
  <si>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</si>
  <si>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</si>
  <si>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</si>
  <si>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</si>
  <si>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</si>
  <si>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</si>
  <si>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</si>
  <si>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</si>
  <si>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</si>
  <si>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</si>
  <si>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</si>
  <si>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</si>
  <si>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</si>
  <si>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</si>
  <si>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</si>
  <si>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</si>
  <si>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</si>
  <si>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</si>
  <si>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</si>
  <si>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</si>
  <si>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</si>
  <si>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</si>
  <si>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</si>
  <si>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</si>
  <si>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</si>
  <si>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</si>
  <si>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</si>
  <si>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</si>
  <si>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</si>
  <si>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</si>
  <si>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</si>
  <si>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</si>
  <si>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</si>
  <si>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</si>
  <si>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</si>
  <si>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</si>
  <si>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</si>
  <si>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</si>
  <si>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</si>
  <si>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</si>
  <si>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</si>
  <si>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</si>
  <si>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</si>
  <si>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</si>
  <si>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</si>
  <si>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</si>
  <si>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</si>
  <si>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</si>
  <si>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</si>
  <si>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</si>
  <si>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</si>
  <si>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</si>
  <si>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</si>
  <si>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</si>
  <si>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</si>
  <si>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</si>
  <si>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</si>
  <si>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</si>
  <si>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</si>
  <si>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</si>
  <si>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</si>
  <si>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</si>
  <si>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</si>
  <si>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</si>
  <si>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</si>
  <si>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</si>
  <si>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</si>
  <si>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</si>
  <si>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</si>
  <si>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</si>
  <si>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</si>
  <si>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</si>
  <si>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</si>
  <si>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</si>
  <si>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</si>
  <si>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</si>
  <si>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</si>
  <si>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</si>
  <si>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</si>
  <si>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</si>
  <si>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</si>
  <si>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</si>
  <si>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</si>
  <si>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</si>
  <si>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</si>
  <si>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</si>
  <si>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</si>
  <si>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</si>
  <si>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</si>
  <si>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</si>
  <si>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</si>
  <si>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</si>
  <si>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</si>
  <si>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</si>
  <si>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</si>
  <si>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</si>
  <si>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</si>
  <si>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</si>
  <si>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</si>
  <si>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</si>
  <si>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</si>
  <si>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</si>
  <si>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</si>
  <si>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</si>
  <si>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</si>
  <si>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</si>
  <si>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</si>
  <si>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</si>
  <si>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</si>
  <si>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</si>
  <si>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</si>
  <si>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</si>
  <si>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</si>
  <si>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</si>
  <si>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</si>
  <si>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</si>
  <si>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</si>
  <si>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</si>
  <si>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</si>
  <si>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</si>
  <si>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</si>
  <si>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</si>
  <si>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</si>
  <si>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</si>
  <si>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</si>
  <si>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</si>
  <si>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</si>
  <si>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</si>
  <si>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</si>
  <si>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</si>
  <si>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</si>
  <si>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</si>
  <si>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</si>
  <si>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</si>
  <si>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</si>
  <si>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</si>
  <si>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</si>
  <si>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</si>
  <si>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</si>
  <si>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</si>
  <si>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</si>
  <si>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</si>
  <si>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</si>
  <si>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</si>
  <si>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</si>
  <si>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</si>
  <si>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</si>
  <si>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</si>
  <si>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</si>
  <si>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</si>
  <si>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</si>
  <si>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</si>
  <si>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</si>
  <si>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</si>
  <si>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</si>
  <si>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</si>
  <si>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</si>
  <si>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</si>
  <si>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</si>
  <si>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</si>
  <si>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</si>
  <si>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</si>
  <si>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</si>
  <si>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</si>
  <si>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</si>
  <si>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</si>
  <si>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</si>
  <si>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</si>
  <si>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</si>
  <si>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</si>
  <si>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</si>
  <si>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</si>
  <si>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</si>
  <si>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</si>
  <si>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</si>
  <si>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</si>
  <si>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</si>
  <si>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</si>
  <si>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</si>
  <si>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</si>
  <si>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</si>
  <si>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</si>
  <si>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</si>
  <si>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</si>
  <si>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</si>
  <si>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</si>
  <si>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</si>
  <si>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</si>
  <si>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</si>
  <si>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</si>
  <si>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</si>
  <si>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</si>
  <si>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</si>
  <si>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</si>
  <si>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</si>
  <si>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</si>
  <si>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</si>
  <si>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</si>
  <si>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</si>
  <si>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</si>
  <si>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</si>
  <si>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</si>
  <si>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</si>
  <si>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</si>
  <si>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</si>
  <si>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</si>
  <si>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</si>
  <si>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</si>
  <si>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</si>
  <si>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</si>
  <si>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</si>
  <si>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</si>
  <si>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</si>
  <si>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</si>
  <si>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</si>
  <si>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</si>
  <si>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</si>
  <si>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</si>
  <si>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</si>
  <si>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</si>
  <si>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</si>
  <si>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</si>
  <si>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</si>
  <si>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</si>
  <si>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</si>
  <si>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</si>
  <si>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</si>
  <si>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</si>
  <si>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</si>
  <si>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</si>
  <si>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</si>
  <si>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</si>
  <si>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</si>
  <si>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</si>
  <si>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</si>
  <si>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</si>
  <si>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</si>
  <si>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</si>
  <si>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</si>
  <si>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</si>
  <si>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</si>
  <si>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</si>
  <si>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</si>
  <si>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</si>
  <si>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</si>
  <si>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</si>
  <si>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</si>
  <si>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</si>
  <si>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</si>
  <si>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</si>
  <si>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</si>
  <si>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</si>
  <si>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</si>
  <si>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</si>
  <si>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</si>
  <si>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</si>
  <si>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</si>
  <si>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</si>
  <si>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</si>
  <si>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</si>
  <si>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</si>
  <si>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</si>
  <si>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</si>
  <si>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</si>
  <si>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</si>
  <si>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</si>
  <si>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</si>
  <si>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</si>
  <si>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</si>
  <si>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</si>
  <si>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</si>
  <si>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</si>
  <si>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</si>
  <si>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</si>
  <si>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</si>
  <si>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</si>
  <si>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</si>
  <si>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</si>
  <si>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</si>
  <si>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</si>
  <si>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</si>
  <si>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</si>
  <si>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</si>
  <si>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</si>
  <si>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</si>
  <si>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</si>
  <si>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</si>
  <si>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</si>
  <si>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</si>
  <si>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</si>
  <si>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</si>
  <si>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</si>
  <si>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</si>
  <si>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</si>
  <si>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</si>
  <si>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</si>
  <si>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</si>
  <si>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</si>
  <si>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</si>
  <si>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</si>
  <si>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</si>
  <si>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</si>
  <si>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</si>
  <si>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</si>
  <si>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</si>
  <si>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</si>
  <si>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</si>
  <si>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</si>
  <si>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</si>
  <si>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</si>
  <si>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</si>
  <si>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</si>
  <si>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</si>
  <si>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</si>
  <si>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</si>
  <si>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</si>
  <si>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</si>
  <si>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</si>
  <si>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</si>
  <si>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</si>
  <si>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</si>
  <si>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</si>
  <si>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</si>
  <si>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</si>
  <si>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</si>
  <si>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</si>
  <si>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</si>
  <si>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</si>
  <si>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</si>
  <si>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</si>
  <si>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</si>
  <si>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</si>
  <si>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</si>
  <si>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</si>
  <si>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</si>
  <si>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</si>
  <si>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</si>
  <si>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</si>
  <si>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</si>
  <si>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</si>
  <si>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</si>
  <si>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</si>
  <si>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</si>
  <si>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</si>
  <si>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</si>
  <si>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</si>
  <si>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</si>
  <si>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</si>
  <si>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</si>
  <si>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</si>
  <si>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</si>
  <si>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</si>
  <si>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</si>
  <si>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</si>
  <si>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</si>
  <si>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</si>
  <si>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</si>
  <si>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</si>
  <si>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</si>
  <si>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</si>
  <si>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</si>
  <si>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</si>
  <si>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</si>
  <si>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</si>
  <si>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</si>
  <si>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</si>
  <si>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</si>
  <si>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</si>
  <si>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</si>
  <si>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</si>
  <si>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</si>
  <si>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</si>
  <si>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</si>
  <si>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</si>
  <si>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</si>
  <si>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</si>
  <si>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</si>
  <si>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</si>
  <si>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</si>
  <si>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</si>
  <si>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</si>
  <si>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</si>
  <si>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</si>
  <si>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</si>
  <si>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</si>
  <si>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</si>
  <si>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</si>
  <si>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</si>
  <si>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</si>
  <si>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</si>
  <si>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</si>
  <si>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</si>
  <si>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</si>
  <si>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</si>
  <si>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</si>
  <si>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</si>
  <si>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</si>
  <si>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</si>
  <si>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</si>
  <si>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</si>
  <si>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</si>
  <si>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</si>
  <si>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</si>
  <si>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</si>
  <si>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</si>
  <si>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</si>
  <si>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</si>
  <si>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</si>
  <si>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</si>
  <si>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</si>
  <si>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</si>
  <si>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</si>
  <si>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</si>
  <si>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</si>
  <si>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</si>
  <si>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</si>
  <si>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</si>
  <si>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</si>
  <si>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</si>
  <si>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</si>
  <si>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</si>
  <si>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</si>
  <si>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</si>
  <si>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</si>
  <si>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</si>
  <si>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</si>
  <si>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</si>
  <si>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</si>
  <si>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</si>
  <si>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</si>
  <si>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</si>
  <si>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</si>
  <si>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</si>
  <si>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</si>
  <si>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</si>
  <si>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</si>
  <si>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</si>
  <si>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</si>
  <si>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</si>
  <si>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</si>
  <si>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</si>
  <si>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</si>
  <si>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</si>
  <si>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</si>
  <si>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</si>
  <si>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</si>
  <si>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</si>
  <si>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</si>
  <si>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</si>
  <si>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</si>
  <si>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</si>
  <si>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</si>
  <si>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</si>
  <si>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</si>
  <si>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</si>
  <si>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</si>
  <si>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</si>
  <si>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</si>
  <si>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</si>
  <si>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</si>
  <si>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</si>
  <si>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</si>
  <si>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</si>
  <si>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</si>
  <si>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</si>
  <si>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</si>
  <si>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</si>
  <si>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</si>
  <si>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</si>
  <si>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</si>
  <si>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</si>
  <si>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</si>
  <si>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</si>
  <si>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</si>
  <si>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</si>
  <si>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</si>
  <si>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</si>
  <si>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</si>
  <si>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</si>
  <si>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</si>
  <si>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</si>
  <si>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</si>
  <si>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</si>
  <si>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</si>
  <si>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</si>
  <si>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</si>
  <si>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</si>
  <si>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</si>
  <si>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</si>
  <si>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</si>
  <si>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</si>
  <si>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</si>
  <si>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</si>
  <si>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</si>
  <si>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</si>
  <si>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</si>
  <si>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</si>
  <si>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</si>
  <si>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</si>
  <si>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</si>
  <si>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</si>
  <si>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</si>
  <si>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</si>
  <si>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</si>
  <si>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</si>
  <si>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</si>
  <si>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</si>
  <si>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</si>
  <si>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</si>
  <si>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</si>
  <si>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</si>
  <si>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</si>
  <si>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</si>
  <si>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</si>
  <si>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</si>
  <si>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</si>
  <si>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</si>
  <si>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</si>
  <si>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</si>
  <si>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</si>
  <si>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</si>
  <si>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</si>
  <si>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</si>
  <si>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</si>
  <si>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</si>
  <si>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</si>
  <si>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</si>
  <si>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</si>
  <si>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</si>
  <si>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</si>
  <si>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</si>
  <si>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</si>
  <si>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</si>
  <si>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</si>
  <si>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</si>
  <si>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</si>
  <si>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</si>
  <si>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</si>
  <si>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</si>
  <si>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</si>
  <si>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</si>
  <si>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</si>
  <si>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</si>
  <si>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</si>
  <si>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</si>
  <si>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</si>
  <si>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</si>
  <si>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</si>
  <si>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</si>
  <si>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</si>
  <si>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</si>
  <si>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</si>
  <si>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НЕДКО ПЕТРОВ</t>
  </si>
  <si>
    <t>ЦВЕТАН ПЕТКОВ</t>
  </si>
  <si>
    <t>НАТАЛИЯ ПЕТКОВА</t>
  </si>
  <si>
    <t>АНА АНДОНОВА</t>
  </si>
  <si>
    <t>ИЛИЯНА ЦВЕТКОВА</t>
  </si>
  <si>
    <t>ПЕТЯ СТОЯНОВА</t>
  </si>
  <si>
    <t>КАТЕРИНА НЕНОВА</t>
  </si>
  <si>
    <t>СВЕТОСЛАВ ИВАНОВ</t>
  </si>
  <si>
    <t>месеца на 2025    г.</t>
  </si>
  <si>
    <t>Изготвил: Снежана Иванова</t>
  </si>
  <si>
    <t>Телефон: 072369353</t>
  </si>
  <si>
    <t>e-mail: rs_botevgrad@abv.bg</t>
  </si>
  <si>
    <t>месеца на 2025   г.</t>
  </si>
  <si>
    <t>Съставил: Снежана Иванова</t>
  </si>
  <si>
    <t>тел: 072369353</t>
  </si>
  <si>
    <t>дата: 14.01.2026 г.</t>
  </si>
  <si>
    <t>град: Ботевград</t>
  </si>
  <si>
    <t>месеца на 2025 г.</t>
  </si>
  <si>
    <t>Справка за дейността на съдиите в РАЙОНЕН СЪД - гр. Ботевград</t>
  </si>
  <si>
    <t>за   12 месеца на 2025 г. (НАКАЗАТЕЛНИ ДЕЛА)</t>
  </si>
  <si>
    <t>Дата: 14.01.2026 г.</t>
  </si>
  <si>
    <t xml:space="preserve">Справка за резултатите от върнати обжалвани и протестирани НАКАЗАТЕЛНИ дела на съдиите 
от РАЙОНЕН СЪД - гр. Ботевград за 12 месеца на 2025 г. </t>
  </si>
  <si>
    <t xml:space="preserve">за  12 месеца на 2025 г.   (ГРАЖДАНСКИ  ДЕЛА) </t>
  </si>
  <si>
    <t xml:space="preserve">Справка за резултатите от върнати обжалвани и протестирани ГРАЖДАНСКИ, ТЪРГОВСКИ И ФИРМЕНИ дела на съдиите
от РАЙОНЕН СЪД гр. Ботевград за 12 месеца на 2025 г.            </t>
  </si>
  <si>
    <t xml:space="preserve">Отчет за работата на Районен съд </t>
  </si>
  <si>
    <t>Ботевград</t>
  </si>
  <si>
    <t xml:space="preserve">  О Т Ч Е Т     по   гражданските   дела    на    Р А Й О Н Е Н  С Ъ Д   </t>
  </si>
  <si>
    <t xml:space="preserve">  О Т Ч Е Т   по  наказателните  дела   на  Р А Й О Н Е Н  СЪД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</si>
</sst>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xfId="7" builtinId="8"/>
    <cellStyle name="Hyperlink 2" xfId="1"/>
    <cellStyle name="Hyperlink 2 2" xfId="18"/>
    <cellStyle name="Normal" xfId="0" builtinId="0"/>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xfId="6" builtinId="5"/>
    <cellStyle name="Percent 2" xfId="12"/>
    <cellStyle name="Percent 3" xfId="9"/>
    <cellStyle name="Percent 3 2" xfId="21"/>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1" t="s">
        <v>235</v>
      </c>
      <c r="B2" s="591"/>
      <c r="C2" s="591"/>
      <c r="D2" s="591"/>
      <c r="E2" s="591"/>
      <c r="F2" s="591"/>
      <c r="G2" s="591"/>
      <c r="H2" s="591"/>
      <c r="I2" s="591"/>
      <c r="J2" s="591"/>
      <c r="K2" s="345"/>
    </row>
    <row r="3" spans="1:11" s="348" customFormat="1" ht="15.75" x14ac:dyDescent="0.2">
      <c r="A3" s="591" t="s">
        <v>236</v>
      </c>
      <c r="B3" s="591"/>
      <c r="C3" s="591"/>
      <c r="D3" s="591"/>
      <c r="E3" s="591"/>
      <c r="F3" s="591"/>
      <c r="G3" s="591"/>
      <c r="H3" s="591"/>
      <c r="I3" s="591"/>
      <c r="J3" s="591"/>
      <c r="K3" s="347"/>
    </row>
    <row r="4" spans="1:11" s="348" customFormat="1" ht="15.75" x14ac:dyDescent="0.2">
      <c r="A4" s="591" t="s">
        <v>237</v>
      </c>
      <c r="B4" s="591"/>
      <c r="C4" s="591"/>
      <c r="D4" s="591"/>
      <c r="E4" s="591"/>
      <c r="F4" s="591"/>
      <c r="G4" s="591"/>
      <c r="H4" s="591"/>
      <c r="I4" s="591"/>
      <c r="J4" s="591"/>
      <c r="K4" s="347"/>
    </row>
    <row r="5" spans="1:11" s="348" customFormat="1" ht="15.75" x14ac:dyDescent="0.2">
      <c r="A5" s="591" t="s">
        <v>240</v>
      </c>
      <c r="B5" s="591"/>
      <c r="C5" s="591"/>
      <c r="D5" s="591"/>
      <c r="E5" s="591"/>
      <c r="F5" s="591"/>
      <c r="G5" s="591"/>
      <c r="H5" s="591"/>
      <c r="I5" s="591"/>
      <c r="J5" s="591"/>
      <c r="K5" s="347"/>
    </row>
    <row r="6" spans="1:11" s="348" customFormat="1" ht="15.75" x14ac:dyDescent="0.2">
      <c r="A6" s="591" t="s">
        <v>239</v>
      </c>
      <c r="B6" s="591"/>
      <c r="C6" s="591"/>
      <c r="D6" s="591"/>
      <c r="E6" s="591"/>
      <c r="F6" s="591"/>
      <c r="G6" s="591"/>
      <c r="H6" s="591"/>
      <c r="I6" s="591"/>
      <c r="J6" s="591"/>
      <c r="K6" s="347"/>
    </row>
    <row r="7" spans="1:11" s="348" customFormat="1" ht="15.75" x14ac:dyDescent="0.2">
      <c r="A7" s="591" t="s">
        <v>241</v>
      </c>
      <c r="B7" s="591"/>
      <c r="C7" s="591"/>
      <c r="D7" s="591"/>
      <c r="E7" s="591"/>
      <c r="F7" s="591"/>
      <c r="G7" s="591"/>
      <c r="H7" s="591"/>
      <c r="I7" s="591"/>
      <c r="J7" s="591"/>
      <c r="K7" s="347"/>
    </row>
    <row r="8" spans="1:11" s="348" customFormat="1" ht="15.75" x14ac:dyDescent="0.2">
      <c r="A8" s="591" t="s">
        <v>238</v>
      </c>
      <c r="B8" s="591"/>
      <c r="C8" s="591"/>
      <c r="D8" s="591"/>
      <c r="E8" s="591"/>
      <c r="F8" s="591"/>
      <c r="G8" s="591"/>
      <c r="H8" s="591"/>
      <c r="I8" s="591"/>
      <c r="J8" s="591"/>
      <c r="K8" s="347"/>
    </row>
    <row r="9" spans="1:11" ht="16.5" thickBot="1" x14ac:dyDescent="0.3">
      <c r="A9" s="138"/>
      <c r="B9" s="139"/>
      <c r="C9" s="8"/>
      <c r="D9" s="349"/>
      <c r="E9" s="138"/>
      <c r="F9" s="138"/>
      <c r="G9" s="138"/>
      <c r="H9" s="138"/>
      <c r="I9" s="138"/>
      <c r="J9" s="140"/>
      <c r="K9" s="138"/>
    </row>
    <row r="10" spans="1:11" ht="16.5" thickBot="1" x14ac:dyDescent="0.3">
      <c r="A10" s="588" t="s">
        <v>243</v>
      </c>
      <c r="B10" s="589"/>
      <c r="C10" s="589"/>
      <c r="D10" s="589"/>
      <c r="E10" s="589"/>
      <c r="F10" s="589"/>
      <c r="G10" s="589"/>
      <c r="H10" s="589"/>
      <c r="I10" s="589"/>
      <c r="J10" s="589"/>
      <c r="K10" s="590"/>
    </row>
    <row r="11" spans="1:11" ht="16.5" thickTop="1" x14ac:dyDescent="0.25">
      <c r="A11" s="146"/>
      <c r="B11" s="139"/>
      <c r="C11" s="141"/>
      <c r="D11" s="141"/>
      <c r="E11" s="141"/>
      <c r="F11" s="141"/>
      <c r="G11" s="141"/>
      <c r="H11" s="141"/>
      <c r="I11" s="141"/>
      <c r="J11" s="141"/>
      <c r="K11" s="147"/>
    </row>
    <row r="12" spans="1:11" ht="15.75" x14ac:dyDescent="0.25">
      <c r="A12" s="146"/>
      <c r="B12" s="139"/>
      <c r="C12" s="169" t="s">
        <v>247</v>
      </c>
      <c r="D12" s="169"/>
      <c r="E12" s="169"/>
      <c r="F12" s="169"/>
      <c r="G12" s="169"/>
      <c r="H12" s="169"/>
      <c r="I12" s="169"/>
      <c r="J12" s="169"/>
      <c r="K12" s="147"/>
    </row>
    <row r="13" spans="1:11" ht="15.75" x14ac:dyDescent="0.25">
      <c r="A13" s="146"/>
      <c r="B13" s="139"/>
      <c r="C13" s="169" t="s">
        <v>244</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87" t="s">
        <v>278</v>
      </c>
      <c r="B15" s="587"/>
      <c r="C15" s="587"/>
      <c r="D15" s="587"/>
      <c r="E15" s="587"/>
      <c r="F15" s="587"/>
      <c r="G15" s="587"/>
      <c r="H15" s="587"/>
      <c r="I15" s="587"/>
      <c r="J15" s="587"/>
      <c r="K15" s="587"/>
    </row>
    <row r="16" spans="1:11" ht="46.5" customHeight="1" x14ac:dyDescent="0.2">
      <c r="A16" s="587" t="s">
        <v>279</v>
      </c>
      <c r="B16" s="587"/>
      <c r="C16" s="587"/>
      <c r="D16" s="587"/>
      <c r="E16" s="587"/>
      <c r="F16" s="587"/>
      <c r="G16" s="587"/>
      <c r="H16" s="587"/>
      <c r="I16" s="587"/>
      <c r="J16" s="587"/>
      <c r="K16" s="587"/>
    </row>
    <row r="17" spans="1:11" ht="46.5" customHeight="1" x14ac:dyDescent="0.2">
      <c r="A17" s="587" t="s">
        <v>280</v>
      </c>
      <c r="B17" s="587"/>
      <c r="C17" s="587"/>
      <c r="D17" s="587"/>
      <c r="E17" s="587"/>
      <c r="F17" s="587"/>
      <c r="G17" s="587"/>
      <c r="H17" s="587"/>
      <c r="I17" s="587"/>
      <c r="J17" s="587"/>
      <c r="K17" s="587"/>
    </row>
    <row r="18" spans="1:11" ht="46.5" customHeight="1" x14ac:dyDescent="0.2">
      <c r="A18" s="587" t="s">
        <v>281</v>
      </c>
      <c r="B18" s="587"/>
      <c r="C18" s="587"/>
      <c r="D18" s="587"/>
      <c r="E18" s="587"/>
      <c r="F18" s="587"/>
      <c r="G18" s="587"/>
      <c r="H18" s="587"/>
      <c r="I18" s="587"/>
      <c r="J18" s="587"/>
      <c r="K18" s="587"/>
    </row>
    <row r="19" spans="1:11" ht="46.5" customHeight="1" x14ac:dyDescent="0.2">
      <c r="A19" s="587" t="s">
        <v>282</v>
      </c>
      <c r="B19" s="587"/>
      <c r="C19" s="587"/>
      <c r="D19" s="587"/>
      <c r="E19" s="587"/>
      <c r="F19" s="587"/>
      <c r="G19" s="587"/>
      <c r="H19" s="587"/>
      <c r="I19" s="587"/>
      <c r="J19" s="587"/>
      <c r="K19" s="587"/>
    </row>
    <row r="20" spans="1:11" ht="46.5" customHeight="1" x14ac:dyDescent="0.2">
      <c r="A20" s="587" t="s">
        <v>283</v>
      </c>
      <c r="B20" s="587"/>
      <c r="C20" s="587"/>
      <c r="D20" s="587"/>
      <c r="E20" s="587"/>
      <c r="F20" s="587"/>
      <c r="G20" s="587"/>
      <c r="H20" s="587"/>
      <c r="I20" s="587"/>
      <c r="J20" s="587"/>
      <c r="K20" s="587"/>
    </row>
    <row r="21" spans="1:11" ht="46.5" customHeight="1" x14ac:dyDescent="0.2">
      <c r="A21" s="587" t="s">
        <v>284</v>
      </c>
      <c r="B21" s="587"/>
      <c r="C21" s="587"/>
      <c r="D21" s="587"/>
      <c r="E21" s="587"/>
      <c r="F21" s="587"/>
      <c r="G21" s="587"/>
      <c r="H21" s="587"/>
      <c r="I21" s="587"/>
      <c r="J21" s="587"/>
      <c r="K21" s="587"/>
    </row>
    <row r="22" spans="1:11" ht="120" customHeight="1" x14ac:dyDescent="0.2">
      <c r="A22" s="587" t="s">
        <v>290</v>
      </c>
      <c r="B22" s="587"/>
      <c r="C22" s="587"/>
      <c r="D22" s="587"/>
      <c r="E22" s="587"/>
      <c r="F22" s="587"/>
      <c r="G22" s="587"/>
      <c r="H22" s="587"/>
      <c r="I22" s="587"/>
      <c r="J22" s="587"/>
      <c r="K22" s="587"/>
    </row>
    <row r="23" spans="1:11" ht="46.5" customHeight="1" x14ac:dyDescent="0.2">
      <c r="A23" s="587" t="s">
        <v>276</v>
      </c>
      <c r="B23" s="587"/>
      <c r="C23" s="587"/>
      <c r="D23" s="587"/>
      <c r="E23" s="587"/>
      <c r="F23" s="587"/>
      <c r="G23" s="587"/>
      <c r="H23" s="587"/>
      <c r="I23" s="587"/>
      <c r="J23" s="587"/>
      <c r="K23" s="587"/>
    </row>
    <row r="24" spans="1:11" ht="46.5" customHeight="1" x14ac:dyDescent="0.2">
      <c r="A24" s="587" t="s">
        <v>285</v>
      </c>
      <c r="B24" s="587"/>
      <c r="C24" s="587"/>
      <c r="D24" s="587"/>
      <c r="E24" s="587"/>
      <c r="F24" s="587"/>
      <c r="G24" s="587"/>
      <c r="H24" s="587"/>
      <c r="I24" s="587"/>
      <c r="J24" s="587"/>
      <c r="K24" s="587"/>
    </row>
    <row r="25" spans="1:11" ht="46.5" customHeight="1" x14ac:dyDescent="0.2">
      <c r="A25" s="587" t="s">
        <v>277</v>
      </c>
      <c r="B25" s="587"/>
      <c r="C25" s="587"/>
      <c r="D25" s="587"/>
      <c r="E25" s="587"/>
      <c r="F25" s="587"/>
      <c r="G25" s="587"/>
      <c r="H25" s="587"/>
      <c r="I25" s="587"/>
      <c r="J25" s="587"/>
      <c r="K25" s="587"/>
    </row>
    <row r="26" spans="1:11" ht="46.5" customHeight="1" x14ac:dyDescent="0.2">
      <c r="A26" s="587" t="s">
        <v>286</v>
      </c>
      <c r="B26" s="587"/>
      <c r="C26" s="587"/>
      <c r="D26" s="587"/>
      <c r="E26" s="587"/>
      <c r="F26" s="587"/>
      <c r="G26" s="587"/>
      <c r="H26" s="587"/>
      <c r="I26" s="587"/>
      <c r="J26" s="587"/>
      <c r="K26" s="587"/>
    </row>
    <row r="27" spans="1:11" ht="6.75" customHeight="1" x14ac:dyDescent="0.2">
      <c r="A27" s="587"/>
      <c r="B27" s="587"/>
      <c r="C27" s="587"/>
      <c r="D27" s="587"/>
      <c r="E27" s="587"/>
      <c r="F27" s="587"/>
      <c r="G27" s="587"/>
      <c r="H27" s="587"/>
      <c r="I27" s="587"/>
      <c r="J27" s="587"/>
      <c r="K27" s="587"/>
    </row>
    <row r="28" spans="1:11" ht="46.5" customHeight="1" x14ac:dyDescent="0.2">
      <c r="A28" s="587" t="s">
        <v>287</v>
      </c>
      <c r="B28" s="587"/>
      <c r="C28" s="587"/>
      <c r="D28" s="587"/>
      <c r="E28" s="587"/>
      <c r="F28" s="587"/>
      <c r="G28" s="587"/>
      <c r="H28" s="587"/>
      <c r="I28" s="587"/>
      <c r="J28" s="587"/>
      <c r="K28" s="587"/>
    </row>
    <row r="29" spans="1:11" ht="46.5" customHeight="1" x14ac:dyDescent="0.2">
      <c r="A29" s="587" t="s">
        <v>264</v>
      </c>
      <c r="B29" s="587"/>
      <c r="C29" s="587"/>
      <c r="D29" s="587"/>
      <c r="E29" s="587"/>
      <c r="F29" s="587"/>
      <c r="G29" s="587"/>
      <c r="H29" s="587"/>
      <c r="I29" s="587"/>
      <c r="J29" s="587"/>
      <c r="K29" s="587"/>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election activeCell="N27" sqref="N27"/>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617" t="s">
        <v>860</v>
      </c>
      <c r="C1" s="617"/>
      <c r="D1" s="617"/>
      <c r="E1" s="617"/>
      <c r="F1" s="617"/>
      <c r="G1" s="617"/>
      <c r="H1" s="617"/>
      <c r="I1" s="617"/>
      <c r="J1" s="617"/>
      <c r="K1" s="1" t="s">
        <v>861</v>
      </c>
      <c r="L1" s="317" t="s">
        <v>45</v>
      </c>
      <c r="M1" s="28">
        <v>12</v>
      </c>
      <c r="N1" s="629" t="s">
        <v>844</v>
      </c>
      <c r="O1" s="629"/>
      <c r="P1" s="629"/>
      <c r="Q1" s="33"/>
      <c r="R1" s="318"/>
      <c r="S1" s="318"/>
      <c r="T1" s="318"/>
    </row>
    <row r="2" spans="1:22" s="6" customFormat="1" ht="16.5" thickBot="1" x14ac:dyDescent="0.25">
      <c r="A2" s="628" t="s">
        <v>242</v>
      </c>
      <c r="B2" s="628"/>
      <c r="C2" s="630"/>
      <c r="D2" s="630"/>
      <c r="E2" s="631"/>
      <c r="F2" s="631"/>
      <c r="G2" s="631"/>
      <c r="H2" s="631"/>
      <c r="I2" s="630"/>
      <c r="J2" s="630"/>
      <c r="K2" s="630"/>
      <c r="L2" s="630"/>
      <c r="M2" s="630"/>
      <c r="N2" s="319"/>
      <c r="O2" s="319"/>
      <c r="P2" s="320"/>
      <c r="Q2" s="320"/>
      <c r="R2" s="320"/>
      <c r="S2" s="320"/>
      <c r="T2" s="321"/>
      <c r="U2" s="321"/>
      <c r="V2" s="322"/>
    </row>
    <row r="3" spans="1:22" ht="15" customHeight="1" thickBot="1" x14ac:dyDescent="0.25">
      <c r="A3" s="641" t="s">
        <v>47</v>
      </c>
      <c r="B3" s="642"/>
      <c r="C3" s="266"/>
      <c r="D3" s="632" t="s">
        <v>55</v>
      </c>
      <c r="E3" s="635" t="s">
        <v>3</v>
      </c>
      <c r="F3" s="620" t="s">
        <v>267</v>
      </c>
      <c r="G3" s="621"/>
      <c r="H3" s="638" t="s">
        <v>245</v>
      </c>
      <c r="I3" s="267"/>
      <c r="J3" s="595" t="s">
        <v>4</v>
      </c>
      <c r="K3" s="603" t="s">
        <v>0</v>
      </c>
      <c r="L3" s="603"/>
      <c r="M3" s="603"/>
      <c r="N3" s="592" t="s">
        <v>7</v>
      </c>
      <c r="O3" s="603" t="s">
        <v>1</v>
      </c>
      <c r="P3" s="603"/>
      <c r="Q3" s="603"/>
      <c r="R3" s="603"/>
      <c r="S3" s="603"/>
      <c r="T3" s="592" t="s">
        <v>10</v>
      </c>
      <c r="U3" s="595" t="s">
        <v>56</v>
      </c>
      <c r="V3" s="267"/>
    </row>
    <row r="4" spans="1:22" ht="72" customHeight="1" x14ac:dyDescent="0.2">
      <c r="A4" s="643"/>
      <c r="B4" s="644"/>
      <c r="C4" s="268" t="s">
        <v>2</v>
      </c>
      <c r="D4" s="633"/>
      <c r="E4" s="636"/>
      <c r="F4" s="618" t="s">
        <v>266</v>
      </c>
      <c r="G4" s="618" t="s">
        <v>265</v>
      </c>
      <c r="H4" s="639"/>
      <c r="I4" s="269" t="s">
        <v>263</v>
      </c>
      <c r="J4" s="596"/>
      <c r="K4" s="626" t="s">
        <v>5</v>
      </c>
      <c r="L4" s="598" t="s">
        <v>6</v>
      </c>
      <c r="M4" s="599"/>
      <c r="N4" s="593"/>
      <c r="O4" s="622" t="s">
        <v>5</v>
      </c>
      <c r="P4" s="600" t="s">
        <v>30</v>
      </c>
      <c r="Q4" s="600" t="s">
        <v>50</v>
      </c>
      <c r="R4" s="600" t="s">
        <v>8</v>
      </c>
      <c r="S4" s="624" t="s">
        <v>9</v>
      </c>
      <c r="T4" s="593"/>
      <c r="U4" s="596"/>
      <c r="V4" s="269" t="s">
        <v>11</v>
      </c>
    </row>
    <row r="5" spans="1:22" ht="24.75" customHeight="1" thickBot="1" x14ac:dyDescent="0.25">
      <c r="A5" s="645"/>
      <c r="B5" s="646"/>
      <c r="C5" s="270"/>
      <c r="D5" s="634"/>
      <c r="E5" s="637"/>
      <c r="F5" s="619"/>
      <c r="G5" s="619"/>
      <c r="H5" s="640"/>
      <c r="I5" s="271"/>
      <c r="J5" s="597"/>
      <c r="K5" s="627"/>
      <c r="L5" s="272" t="s">
        <v>12</v>
      </c>
      <c r="M5" s="273" t="s">
        <v>13</v>
      </c>
      <c r="N5" s="594"/>
      <c r="O5" s="623"/>
      <c r="P5" s="601"/>
      <c r="Q5" s="601"/>
      <c r="R5" s="602"/>
      <c r="S5" s="625"/>
      <c r="T5" s="594"/>
      <c r="U5" s="597"/>
      <c r="V5" s="269"/>
    </row>
    <row r="6" spans="1:22" ht="13.5" thickBot="1" x14ac:dyDescent="0.25">
      <c r="A6" s="351" t="s">
        <v>48</v>
      </c>
      <c r="B6" s="352"/>
      <c r="C6" s="353" t="s">
        <v>49</v>
      </c>
      <c r="D6" s="354">
        <v>1</v>
      </c>
      <c r="E6" s="355">
        <v>2</v>
      </c>
      <c r="F6" s="356" t="s">
        <v>52</v>
      </c>
      <c r="G6" s="356" t="s">
        <v>225</v>
      </c>
      <c r="H6" s="357">
        <v>3</v>
      </c>
      <c r="I6" s="352">
        <v>4</v>
      </c>
      <c r="J6" s="358">
        <v>5</v>
      </c>
      <c r="K6" s="359">
        <v>6</v>
      </c>
      <c r="L6" s="360" t="s">
        <v>53</v>
      </c>
      <c r="M6" s="354" t="s">
        <v>54</v>
      </c>
      <c r="N6" s="358">
        <v>7</v>
      </c>
      <c r="O6" s="359">
        <v>8</v>
      </c>
      <c r="P6" s="360" t="s">
        <v>252</v>
      </c>
      <c r="Q6" s="360" t="s">
        <v>253</v>
      </c>
      <c r="R6" s="360" t="s">
        <v>254</v>
      </c>
      <c r="S6" s="361" t="s">
        <v>255</v>
      </c>
      <c r="T6" s="358">
        <v>9</v>
      </c>
      <c r="U6" s="358">
        <v>10</v>
      </c>
      <c r="V6" s="352">
        <v>11</v>
      </c>
    </row>
    <row r="7" spans="1:22" x14ac:dyDescent="0.2">
      <c r="A7" s="604" t="s">
        <v>61</v>
      </c>
      <c r="B7" s="604"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5"/>
      <c r="B8" s="607"/>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06"/>
      <c r="B9" s="608"/>
      <c r="C9" s="24">
        <v>2025</v>
      </c>
      <c r="D9" s="278">
        <f>'6.Прил 3_ГДиАД-съдии'!E9</f>
        <v>240</v>
      </c>
      <c r="E9" s="157">
        <v>328</v>
      </c>
      <c r="F9" s="158"/>
      <c r="G9" s="158"/>
      <c r="H9" s="323">
        <v>1</v>
      </c>
      <c r="I9" s="250">
        <f>H9+E9</f>
        <v>329</v>
      </c>
      <c r="J9" s="154">
        <f>D9+I9</f>
        <v>569</v>
      </c>
      <c r="K9" s="36">
        <f>N9+O9</f>
        <v>371</v>
      </c>
      <c r="L9" s="167">
        <f>'6.Прил 3_ГДиАД-съдии'!AU9</f>
        <v>283</v>
      </c>
      <c r="M9" s="57">
        <f>IF(K9&lt;&gt;0,L9/K9,0)</f>
        <v>0.76280323450134768</v>
      </c>
      <c r="N9" s="166">
        <f>'6.Прил 3_ГДиАД-съдии'!AG9</f>
        <v>313</v>
      </c>
      <c r="O9" s="39">
        <f>SUM(P9:S9)</f>
        <v>58</v>
      </c>
      <c r="P9" s="158"/>
      <c r="Q9" s="158"/>
      <c r="R9" s="158"/>
      <c r="S9" s="155">
        <v>58</v>
      </c>
      <c r="T9" s="159">
        <v>728</v>
      </c>
      <c r="U9" s="26">
        <f>J9-K9</f>
        <v>198</v>
      </c>
      <c r="V9" s="164">
        <v>81</v>
      </c>
    </row>
    <row r="10" spans="1:22" x14ac:dyDescent="0.2">
      <c r="A10" s="593" t="s">
        <v>51</v>
      </c>
      <c r="B10" s="604"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3"/>
      <c r="B11" s="607"/>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3"/>
      <c r="B12" s="608"/>
      <c r="C12" s="24">
        <v>2025</v>
      </c>
      <c r="D12" s="278">
        <f>'6.Прил 3_ГДиАД-съдии'!F9</f>
        <v>19</v>
      </c>
      <c r="E12" s="160">
        <v>63</v>
      </c>
      <c r="F12" s="161"/>
      <c r="G12" s="161"/>
      <c r="H12" s="248">
        <v>1</v>
      </c>
      <c r="I12" s="250">
        <f t="shared" si="2"/>
        <v>64</v>
      </c>
      <c r="J12" s="18">
        <f t="shared" si="3"/>
        <v>83</v>
      </c>
      <c r="K12" s="38">
        <f>N12+O12</f>
        <v>67</v>
      </c>
      <c r="L12" s="168">
        <f>'6.Прил 3_ГДиАД-съдии'!AV9</f>
        <v>57</v>
      </c>
      <c r="M12" s="58">
        <f t="shared" ref="M12:M51" si="6">IF(K12&lt;&gt;0,L12/K12,0)</f>
        <v>0.85074626865671643</v>
      </c>
      <c r="N12" s="279">
        <f>'6.Прил 3_ГДиАД-съдии'!AH9</f>
        <v>30</v>
      </c>
      <c r="O12" s="50">
        <f>SUM(P12:S12)</f>
        <v>37</v>
      </c>
      <c r="P12" s="161"/>
      <c r="Q12" s="161">
        <v>6</v>
      </c>
      <c r="R12" s="161"/>
      <c r="S12" s="156">
        <v>31</v>
      </c>
      <c r="T12" s="162">
        <v>93</v>
      </c>
      <c r="U12" s="26">
        <f>J12-K12</f>
        <v>16</v>
      </c>
      <c r="V12" s="163">
        <v>11</v>
      </c>
    </row>
    <row r="13" spans="1:22" x14ac:dyDescent="0.2">
      <c r="A13" s="604" t="s">
        <v>73</v>
      </c>
      <c r="B13" s="604"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5"/>
      <c r="B14" s="607"/>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6"/>
      <c r="B15" s="608"/>
      <c r="C15" s="24">
        <v>2025</v>
      </c>
      <c r="D15" s="278">
        <f>'6.Прил 3_ГДиАД-съдии'!G9</f>
        <v>1</v>
      </c>
      <c r="E15" s="157">
        <v>2</v>
      </c>
      <c r="F15" s="158"/>
      <c r="G15" s="158"/>
      <c r="H15" s="247"/>
      <c r="I15" s="250">
        <f t="shared" si="2"/>
        <v>2</v>
      </c>
      <c r="J15" s="26">
        <f t="shared" si="3"/>
        <v>3</v>
      </c>
      <c r="K15" s="25">
        <f>N15+O15</f>
        <v>1</v>
      </c>
      <c r="L15" s="167">
        <f>'6.Прил 3_ГДиАД-съдии'!AW9</f>
        <v>0</v>
      </c>
      <c r="M15" s="57">
        <f t="shared" si="6"/>
        <v>0</v>
      </c>
      <c r="N15" s="166">
        <f>'6.Прил 3_ГДиАД-съдии'!AI9</f>
        <v>0</v>
      </c>
      <c r="O15" s="39">
        <f>SUM(P15:S15)</f>
        <v>1</v>
      </c>
      <c r="P15" s="158"/>
      <c r="Q15" s="158"/>
      <c r="R15" s="158"/>
      <c r="S15" s="155">
        <v>1</v>
      </c>
      <c r="T15" s="159">
        <v>1</v>
      </c>
      <c r="U15" s="26">
        <f>J15-K15</f>
        <v>2</v>
      </c>
      <c r="V15" s="164"/>
    </row>
    <row r="16" spans="1:22" x14ac:dyDescent="0.2">
      <c r="A16" s="604" t="s">
        <v>65</v>
      </c>
      <c r="B16" s="604"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7"/>
      <c r="B17" s="607"/>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8"/>
      <c r="B18" s="608"/>
      <c r="C18" s="24">
        <v>2025</v>
      </c>
      <c r="D18" s="278">
        <f>'6.Прил 3_ГДиАД-съдии'!H9</f>
        <v>15</v>
      </c>
      <c r="E18" s="160">
        <v>201</v>
      </c>
      <c r="F18" s="161"/>
      <c r="G18" s="161"/>
      <c r="H18" s="248"/>
      <c r="I18" s="250">
        <f t="shared" si="2"/>
        <v>201</v>
      </c>
      <c r="J18" s="18">
        <f t="shared" si="3"/>
        <v>216</v>
      </c>
      <c r="K18" s="38">
        <f>N18+O18</f>
        <v>203</v>
      </c>
      <c r="L18" s="168">
        <f>'6.Прил 3_ГДиАД-съдии'!AX9</f>
        <v>187</v>
      </c>
      <c r="M18" s="58">
        <f t="shared" si="6"/>
        <v>0.9211822660098522</v>
      </c>
      <c r="N18" s="279">
        <f>'6.Прил 3_ГДиАД-съдии'!AJ9</f>
        <v>184</v>
      </c>
      <c r="O18" s="50">
        <f>SUM(P18:S18)</f>
        <v>19</v>
      </c>
      <c r="P18" s="161"/>
      <c r="Q18" s="161"/>
      <c r="R18" s="161"/>
      <c r="S18" s="156">
        <v>19</v>
      </c>
      <c r="T18" s="162">
        <v>218</v>
      </c>
      <c r="U18" s="26">
        <f>J18-K18</f>
        <v>13</v>
      </c>
      <c r="V18" s="163">
        <v>1</v>
      </c>
    </row>
    <row r="19" spans="1:22" x14ac:dyDescent="0.2">
      <c r="A19" s="592" t="s">
        <v>66</v>
      </c>
      <c r="B19" s="604"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3"/>
      <c r="B20" s="607"/>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4"/>
      <c r="B21" s="609"/>
      <c r="C21" s="24">
        <v>2025</v>
      </c>
      <c r="D21" s="278">
        <f>'6.Прил 3_ГДиАД-съдии'!I9</f>
        <v>54</v>
      </c>
      <c r="E21" s="157">
        <v>2697</v>
      </c>
      <c r="F21" s="158"/>
      <c r="G21" s="158"/>
      <c r="H21" s="247">
        <v>1</v>
      </c>
      <c r="I21" s="250">
        <f t="shared" si="2"/>
        <v>2698</v>
      </c>
      <c r="J21" s="26">
        <f t="shared" si="3"/>
        <v>2752</v>
      </c>
      <c r="K21" s="36">
        <f>N21+O21</f>
        <v>2703</v>
      </c>
      <c r="L21" s="168">
        <f>'6.Прил 3_ГДиАД-съдии'!AY9</f>
        <v>2703</v>
      </c>
      <c r="M21" s="57">
        <f t="shared" si="6"/>
        <v>1</v>
      </c>
      <c r="N21" s="279">
        <f>'6.Прил 3_ГДиАД-съдии'!AK9</f>
        <v>2610</v>
      </c>
      <c r="O21" s="39">
        <f>SUM(P21:S21)</f>
        <v>93</v>
      </c>
      <c r="P21" s="158"/>
      <c r="Q21" s="158"/>
      <c r="R21" s="158"/>
      <c r="S21" s="155">
        <v>93</v>
      </c>
      <c r="T21" s="159">
        <v>2795</v>
      </c>
      <c r="U21" s="26">
        <f>J21-K21</f>
        <v>49</v>
      </c>
      <c r="V21" s="164">
        <v>21</v>
      </c>
    </row>
    <row r="22" spans="1:22" x14ac:dyDescent="0.2">
      <c r="A22" s="593" t="s">
        <v>58</v>
      </c>
      <c r="B22" s="604"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3"/>
      <c r="B23" s="607"/>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3"/>
      <c r="B24" s="608"/>
      <c r="C24" s="24">
        <v>2025</v>
      </c>
      <c r="D24" s="278">
        <f>'6.Прил 3_ГДиАД-съдии'!J9</f>
        <v>0</v>
      </c>
      <c r="E24" s="157"/>
      <c r="F24" s="158"/>
      <c r="G24" s="158"/>
      <c r="H24" s="247"/>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c r="R24" s="161"/>
      <c r="S24" s="156"/>
      <c r="T24" s="162"/>
      <c r="U24" s="26">
        <f>J24-K24</f>
        <v>0</v>
      </c>
      <c r="V24" s="163"/>
    </row>
    <row r="25" spans="1:22" x14ac:dyDescent="0.2">
      <c r="A25" s="610" t="s">
        <v>31</v>
      </c>
      <c r="B25" s="604"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1"/>
      <c r="B26" s="607"/>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2"/>
      <c r="B27" s="608"/>
      <c r="C27" s="24">
        <v>2025</v>
      </c>
      <c r="D27" s="280">
        <f>D9+D12+D15+D18+D21+D24</f>
        <v>329</v>
      </c>
      <c r="E27" s="27">
        <f t="shared" ref="E27:V27" si="9">E9+E12+E15+E18+E21+E24</f>
        <v>3291</v>
      </c>
      <c r="F27" s="43">
        <f t="shared" si="9"/>
        <v>0</v>
      </c>
      <c r="G27" s="43">
        <f t="shared" si="9"/>
        <v>0</v>
      </c>
      <c r="H27" s="258">
        <f t="shared" si="9"/>
        <v>3</v>
      </c>
      <c r="I27" s="250">
        <f t="shared" si="9"/>
        <v>3294</v>
      </c>
      <c r="J27" s="26">
        <f t="shared" si="9"/>
        <v>3623</v>
      </c>
      <c r="K27" s="39">
        <f t="shared" si="9"/>
        <v>3345</v>
      </c>
      <c r="L27" s="42">
        <f t="shared" si="9"/>
        <v>3230</v>
      </c>
      <c r="M27" s="57">
        <f t="shared" si="6"/>
        <v>0.96562032884902838</v>
      </c>
      <c r="N27" s="26">
        <f t="shared" si="9"/>
        <v>3137</v>
      </c>
      <c r="O27" s="39">
        <f t="shared" si="9"/>
        <v>208</v>
      </c>
      <c r="P27" s="42">
        <f t="shared" si="9"/>
        <v>0</v>
      </c>
      <c r="Q27" s="42">
        <f t="shared" si="9"/>
        <v>6</v>
      </c>
      <c r="R27" s="42">
        <f t="shared" si="9"/>
        <v>0</v>
      </c>
      <c r="S27" s="46">
        <f t="shared" si="9"/>
        <v>202</v>
      </c>
      <c r="T27" s="26">
        <f t="shared" si="9"/>
        <v>3835</v>
      </c>
      <c r="U27" s="26">
        <f t="shared" si="9"/>
        <v>278</v>
      </c>
      <c r="V27" s="62">
        <f t="shared" si="9"/>
        <v>114</v>
      </c>
    </row>
    <row r="28" spans="1:22" x14ac:dyDescent="0.2">
      <c r="A28" s="604" t="s">
        <v>71</v>
      </c>
      <c r="B28" s="604"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7"/>
      <c r="B29" s="607"/>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8"/>
      <c r="B30" s="608"/>
      <c r="C30" s="24">
        <v>2025</v>
      </c>
      <c r="D30" s="281">
        <f>'4.Прил 3_НД-съдии'!E8</f>
        <v>38</v>
      </c>
      <c r="E30" s="259">
        <v>200</v>
      </c>
      <c r="F30" s="158"/>
      <c r="G30" s="158"/>
      <c r="H30" s="247"/>
      <c r="I30" s="250">
        <f t="shared" si="10"/>
        <v>200</v>
      </c>
      <c r="J30" s="18">
        <f t="shared" si="3"/>
        <v>238</v>
      </c>
      <c r="K30" s="143">
        <f>N30+O30</f>
        <v>211</v>
      </c>
      <c r="L30" s="282">
        <f>'4.Прил 3_НД-съдии'!AO8</f>
        <v>175</v>
      </c>
      <c r="M30" s="58">
        <f t="shared" si="6"/>
        <v>0.82938388625592419</v>
      </c>
      <c r="N30" s="283">
        <f>'4.Прил 3_НД-съдии'!AC8</f>
        <v>33</v>
      </c>
      <c r="O30" s="50">
        <f>SUM(P30:S30)</f>
        <v>178</v>
      </c>
      <c r="P30" s="161">
        <v>142</v>
      </c>
      <c r="Q30" s="161">
        <v>32</v>
      </c>
      <c r="R30" s="161">
        <v>1</v>
      </c>
      <c r="S30" s="156">
        <v>3</v>
      </c>
      <c r="T30" s="162">
        <v>418</v>
      </c>
      <c r="U30" s="18">
        <f t="shared" si="5"/>
        <v>27</v>
      </c>
      <c r="V30" s="284">
        <f>'3.Прил 2_НД'!R102</f>
        <v>31</v>
      </c>
    </row>
    <row r="31" spans="1:22" x14ac:dyDescent="0.2">
      <c r="A31" s="604" t="s">
        <v>72</v>
      </c>
      <c r="B31" s="604"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7"/>
      <c r="B32" s="607"/>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8"/>
      <c r="B33" s="608"/>
      <c r="C33" s="24">
        <v>2025</v>
      </c>
      <c r="D33" s="278">
        <f>'4.Прил 3_НД-съдии'!F8</f>
        <v>3</v>
      </c>
      <c r="E33" s="252">
        <v>7</v>
      </c>
      <c r="F33" s="161"/>
      <c r="G33" s="161"/>
      <c r="H33" s="248">
        <v>1</v>
      </c>
      <c r="I33" s="250">
        <f t="shared" si="10"/>
        <v>8</v>
      </c>
      <c r="J33" s="26">
        <f t="shared" si="3"/>
        <v>11</v>
      </c>
      <c r="K33" s="234">
        <f t="shared" si="1"/>
        <v>8</v>
      </c>
      <c r="L33" s="285">
        <f>'4.Прил 3_НД-съдии'!AP8</f>
        <v>6</v>
      </c>
      <c r="M33" s="57">
        <f t="shared" si="6"/>
        <v>0.75</v>
      </c>
      <c r="N33" s="286">
        <f>'4.Прил 3_НД-съдии'!AD8</f>
        <v>2</v>
      </c>
      <c r="O33" s="39">
        <f t="shared" si="4"/>
        <v>6</v>
      </c>
      <c r="P33" s="158"/>
      <c r="Q33" s="158"/>
      <c r="R33" s="158"/>
      <c r="S33" s="155">
        <v>6</v>
      </c>
      <c r="T33" s="159">
        <v>20</v>
      </c>
      <c r="U33" s="26">
        <f t="shared" si="5"/>
        <v>3</v>
      </c>
      <c r="V33" s="287">
        <f>'3.Прил 2_НД'!R103</f>
        <v>3</v>
      </c>
    </row>
    <row r="34" spans="1:22" x14ac:dyDescent="0.2">
      <c r="A34" s="604" t="s">
        <v>67</v>
      </c>
      <c r="B34" s="604"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7"/>
      <c r="B35" s="607"/>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8"/>
      <c r="B36" s="608"/>
      <c r="C36" s="24">
        <v>2025</v>
      </c>
      <c r="D36" s="278">
        <f>'4.Прил 3_НД-съдии'!G8</f>
        <v>2</v>
      </c>
      <c r="E36" s="246">
        <v>15</v>
      </c>
      <c r="F36" s="158"/>
      <c r="G36" s="158"/>
      <c r="H36" s="247"/>
      <c r="I36" s="250">
        <f t="shared" si="10"/>
        <v>15</v>
      </c>
      <c r="J36" s="18">
        <f t="shared" si="3"/>
        <v>17</v>
      </c>
      <c r="K36" s="143">
        <f t="shared" si="1"/>
        <v>17</v>
      </c>
      <c r="L36" s="282">
        <f>'4.Прил 3_НД-съдии'!AQ8</f>
        <v>15</v>
      </c>
      <c r="M36" s="58">
        <f t="shared" si="6"/>
        <v>0.88235294117647056</v>
      </c>
      <c r="N36" s="283">
        <f>'4.Прил 3_НД-съдии'!AE8</f>
        <v>11</v>
      </c>
      <c r="O36" s="50">
        <f t="shared" si="4"/>
        <v>6</v>
      </c>
      <c r="P36" s="161">
        <v>4</v>
      </c>
      <c r="Q36" s="161">
        <v>1</v>
      </c>
      <c r="R36" s="161"/>
      <c r="S36" s="156">
        <v>1</v>
      </c>
      <c r="T36" s="162">
        <v>17</v>
      </c>
      <c r="U36" s="18">
        <f t="shared" si="5"/>
        <v>0</v>
      </c>
      <c r="V36" s="284">
        <f>'3.Прил 2_НД'!R104</f>
        <v>0</v>
      </c>
    </row>
    <row r="37" spans="1:22" x14ac:dyDescent="0.2">
      <c r="A37" s="604" t="s">
        <v>68</v>
      </c>
      <c r="B37" s="604"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7"/>
      <c r="B38" s="607"/>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8"/>
      <c r="B39" s="608"/>
      <c r="C39" s="24">
        <v>2025</v>
      </c>
      <c r="D39" s="240">
        <v>5</v>
      </c>
      <c r="E39" s="160">
        <v>214</v>
      </c>
      <c r="F39" s="161"/>
      <c r="G39" s="161"/>
      <c r="H39" s="248"/>
      <c r="I39" s="250">
        <f t="shared" si="10"/>
        <v>214</v>
      </c>
      <c r="J39" s="26">
        <f t="shared" si="3"/>
        <v>219</v>
      </c>
      <c r="K39" s="36">
        <f t="shared" si="1"/>
        <v>212</v>
      </c>
      <c r="L39" s="158">
        <v>212</v>
      </c>
      <c r="M39" s="57">
        <f t="shared" si="6"/>
        <v>1</v>
      </c>
      <c r="N39" s="159">
        <v>211</v>
      </c>
      <c r="O39" s="39">
        <f t="shared" si="4"/>
        <v>1</v>
      </c>
      <c r="P39" s="158"/>
      <c r="Q39" s="158"/>
      <c r="R39" s="158"/>
      <c r="S39" s="155">
        <v>1</v>
      </c>
      <c r="T39" s="159">
        <v>212</v>
      </c>
      <c r="U39" s="26">
        <f t="shared" si="5"/>
        <v>7</v>
      </c>
      <c r="V39" s="164">
        <v>13</v>
      </c>
    </row>
    <row r="40" spans="1:22" x14ac:dyDescent="0.2">
      <c r="A40" s="604" t="s">
        <v>69</v>
      </c>
      <c r="B40" s="604"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07"/>
      <c r="B41" s="607"/>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08"/>
      <c r="B42" s="608"/>
      <c r="C42" s="24">
        <v>2025</v>
      </c>
      <c r="D42" s="241">
        <v>0</v>
      </c>
      <c r="E42" s="157">
        <v>28</v>
      </c>
      <c r="F42" s="158"/>
      <c r="G42" s="158"/>
      <c r="H42" s="247"/>
      <c r="I42" s="250">
        <f t="shared" si="10"/>
        <v>28</v>
      </c>
      <c r="J42" s="18">
        <f t="shared" si="3"/>
        <v>28</v>
      </c>
      <c r="K42" s="38">
        <f t="shared" si="1"/>
        <v>28</v>
      </c>
      <c r="L42" s="161">
        <v>28</v>
      </c>
      <c r="M42" s="58">
        <f t="shared" si="6"/>
        <v>1</v>
      </c>
      <c r="N42" s="162">
        <v>25</v>
      </c>
      <c r="O42" s="50">
        <f t="shared" si="4"/>
        <v>3</v>
      </c>
      <c r="P42" s="161"/>
      <c r="Q42" s="161"/>
      <c r="R42" s="161"/>
      <c r="S42" s="156">
        <v>3</v>
      </c>
      <c r="T42" s="279" t="s">
        <v>21</v>
      </c>
      <c r="U42" s="48">
        <f t="shared" si="5"/>
        <v>0</v>
      </c>
      <c r="V42" s="291" t="s">
        <v>21</v>
      </c>
    </row>
    <row r="43" spans="1:22" x14ac:dyDescent="0.2">
      <c r="A43" s="604" t="s">
        <v>70</v>
      </c>
      <c r="B43" s="604"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7"/>
      <c r="B44" s="607"/>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8"/>
      <c r="B45" s="608"/>
      <c r="C45" s="24">
        <v>2025</v>
      </c>
      <c r="D45" s="292">
        <f>'4.Прил 3_НД-съдии'!I8</f>
        <v>72</v>
      </c>
      <c r="E45" s="252">
        <v>408</v>
      </c>
      <c r="F45" s="161"/>
      <c r="G45" s="161"/>
      <c r="H45" s="248">
        <v>1</v>
      </c>
      <c r="I45" s="250">
        <f t="shared" si="10"/>
        <v>409</v>
      </c>
      <c r="J45" s="154">
        <f t="shared" si="3"/>
        <v>481</v>
      </c>
      <c r="K45" s="36">
        <f>N45+O45</f>
        <v>412</v>
      </c>
      <c r="L45" s="293">
        <f>'4.Прил 3_НД-съдии'!AS8</f>
        <v>242</v>
      </c>
      <c r="M45" s="57">
        <f t="shared" si="6"/>
        <v>0.58737864077669899</v>
      </c>
      <c r="N45" s="166">
        <f>'4.Прил 3_НД-съдии'!AG8</f>
        <v>368</v>
      </c>
      <c r="O45" s="39">
        <f>SUM(P45:S45)</f>
        <v>44</v>
      </c>
      <c r="P45" s="158"/>
      <c r="Q45" s="158"/>
      <c r="R45" s="158"/>
      <c r="S45" s="155">
        <v>44</v>
      </c>
      <c r="T45" s="159">
        <v>702</v>
      </c>
      <c r="U45" s="26">
        <f t="shared" si="5"/>
        <v>69</v>
      </c>
      <c r="V45" s="164">
        <v>180</v>
      </c>
    </row>
    <row r="46" spans="1:22" x14ac:dyDescent="0.2">
      <c r="A46" s="610" t="s">
        <v>32</v>
      </c>
      <c r="B46" s="604"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1"/>
      <c r="B47" s="607"/>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2"/>
      <c r="B48" s="608"/>
      <c r="C48" s="24">
        <v>2025</v>
      </c>
      <c r="D48" s="253">
        <f t="shared" si="11"/>
        <v>120</v>
      </c>
      <c r="E48" s="25">
        <f t="shared" si="11"/>
        <v>872</v>
      </c>
      <c r="F48" s="42">
        <f t="shared" si="11"/>
        <v>0</v>
      </c>
      <c r="G48" s="42">
        <f>G30+G33+G36+G39+G42+G45</f>
        <v>0</v>
      </c>
      <c r="H48" s="255">
        <f t="shared" si="11"/>
        <v>2</v>
      </c>
      <c r="I48" s="62">
        <f>I30+I33+I36+I39+I42+I45</f>
        <v>874</v>
      </c>
      <c r="J48" s="26">
        <f t="shared" si="3"/>
        <v>994</v>
      </c>
      <c r="K48" s="36">
        <f t="shared" si="12"/>
        <v>888</v>
      </c>
      <c r="L48" s="43">
        <f t="shared" si="12"/>
        <v>678</v>
      </c>
      <c r="M48" s="58">
        <f t="shared" si="6"/>
        <v>0.76351351351351349</v>
      </c>
      <c r="N48" s="26">
        <f t="shared" si="13"/>
        <v>650</v>
      </c>
      <c r="O48" s="50">
        <f t="shared" si="13"/>
        <v>238</v>
      </c>
      <c r="P48" s="43">
        <f t="shared" si="13"/>
        <v>146</v>
      </c>
      <c r="Q48" s="43">
        <f t="shared" si="13"/>
        <v>33</v>
      </c>
      <c r="R48" s="43">
        <f t="shared" si="13"/>
        <v>1</v>
      </c>
      <c r="S48" s="49">
        <f t="shared" si="13"/>
        <v>58</v>
      </c>
      <c r="T48" s="26">
        <f>T30+T33+T36+T39+T45</f>
        <v>1369</v>
      </c>
      <c r="U48" s="26">
        <f>U30+U33+U36+U39+U42+U45</f>
        <v>106</v>
      </c>
      <c r="V48" s="62">
        <f>V30+V33+V36+V39+V45</f>
        <v>227</v>
      </c>
    </row>
    <row r="49" spans="1:22" x14ac:dyDescent="0.2">
      <c r="A49" s="610" t="s">
        <v>38</v>
      </c>
      <c r="B49" s="604"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1"/>
      <c r="B50" s="607"/>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2"/>
      <c r="B51" s="608"/>
      <c r="C51" s="24">
        <v>2025</v>
      </c>
      <c r="D51" s="253">
        <f t="shared" si="14"/>
        <v>449</v>
      </c>
      <c r="E51" s="25">
        <f t="shared" si="14"/>
        <v>4163</v>
      </c>
      <c r="F51" s="42">
        <f t="shared" si="14"/>
        <v>0</v>
      </c>
      <c r="G51" s="42">
        <f>G27+G48</f>
        <v>0</v>
      </c>
      <c r="H51" s="255">
        <f t="shared" si="15"/>
        <v>5</v>
      </c>
      <c r="I51" s="251">
        <f t="shared" si="15"/>
        <v>4168</v>
      </c>
      <c r="J51" s="51">
        <f t="shared" si="3"/>
        <v>4617</v>
      </c>
      <c r="K51" s="39">
        <f t="shared" si="14"/>
        <v>4233</v>
      </c>
      <c r="L51" s="42">
        <f t="shared" si="14"/>
        <v>3908</v>
      </c>
      <c r="M51" s="57">
        <f t="shared" si="6"/>
        <v>0.92322230096858016</v>
      </c>
      <c r="N51" s="51">
        <f t="shared" ref="N51:V51" si="18">N27+N48</f>
        <v>3787</v>
      </c>
      <c r="O51" s="39">
        <f t="shared" si="18"/>
        <v>446</v>
      </c>
      <c r="P51" s="42">
        <f t="shared" si="18"/>
        <v>146</v>
      </c>
      <c r="Q51" s="42">
        <f t="shared" si="18"/>
        <v>39</v>
      </c>
      <c r="R51" s="42">
        <f t="shared" si="18"/>
        <v>1</v>
      </c>
      <c r="S51" s="46">
        <f t="shared" si="18"/>
        <v>260</v>
      </c>
      <c r="T51" s="51">
        <f t="shared" si="18"/>
        <v>5204</v>
      </c>
      <c r="U51" s="51">
        <f t="shared" si="18"/>
        <v>384</v>
      </c>
      <c r="V51" s="64">
        <f t="shared" si="18"/>
        <v>341</v>
      </c>
    </row>
    <row r="52" spans="1:22" x14ac:dyDescent="0.2">
      <c r="A52" s="592" t="s">
        <v>33</v>
      </c>
      <c r="B52" s="604" t="s">
        <v>46</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593"/>
      <c r="B53" s="607"/>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594"/>
      <c r="B54" s="608"/>
      <c r="C54" s="24">
        <v>2025</v>
      </c>
      <c r="D54" s="295"/>
      <c r="E54" s="273"/>
      <c r="F54" s="273"/>
      <c r="G54" s="273"/>
      <c r="H54" s="273"/>
      <c r="I54" s="296"/>
      <c r="J54" s="19">
        <v>8</v>
      </c>
      <c r="K54" s="294"/>
      <c r="L54" s="264"/>
      <c r="M54" s="264"/>
      <c r="N54" s="264"/>
      <c r="O54" s="264"/>
      <c r="P54" s="264"/>
      <c r="Q54" s="264"/>
      <c r="R54" s="616" t="s">
        <v>57</v>
      </c>
      <c r="S54" s="616"/>
      <c r="T54" s="616"/>
      <c r="U54" s="616"/>
      <c r="V54" s="616"/>
    </row>
    <row r="55" spans="1:22" x14ac:dyDescent="0.2">
      <c r="A55" s="610" t="s">
        <v>64</v>
      </c>
      <c r="B55" s="604" t="s">
        <v>27</v>
      </c>
      <c r="C55" s="22">
        <v>2023</v>
      </c>
      <c r="D55" s="274"/>
      <c r="E55" s="276"/>
      <c r="F55" s="276"/>
      <c r="G55" s="276"/>
      <c r="H55" s="276"/>
      <c r="I55" s="275"/>
      <c r="J55" s="297">
        <f>IF(J52&lt;&gt;0,J49/M1/J52,0)</f>
        <v>0</v>
      </c>
      <c r="K55" s="297">
        <f>IF(J52&lt;&gt;0,K49/M1/J52,0)</f>
        <v>0</v>
      </c>
      <c r="L55" s="264"/>
      <c r="M55" s="264"/>
      <c r="N55" s="264"/>
      <c r="O55" s="273"/>
      <c r="P55" s="273"/>
      <c r="Q55" s="89" t="s">
        <v>433</v>
      </c>
      <c r="R55" s="89"/>
      <c r="S55" s="264"/>
      <c r="T55" s="264"/>
      <c r="U55" s="264"/>
      <c r="V55" s="264"/>
    </row>
    <row r="56" spans="1:22" x14ac:dyDescent="0.2">
      <c r="A56" s="611"/>
      <c r="B56" s="607"/>
      <c r="C56" s="23">
        <v>2024</v>
      </c>
      <c r="D56" s="295"/>
      <c r="E56" s="273"/>
      <c r="F56" s="273"/>
      <c r="G56" s="273"/>
      <c r="H56" s="273"/>
      <c r="I56" s="296"/>
      <c r="J56" s="298">
        <f>IF(J53&lt;&gt;0,J50/M1/J53,0)</f>
        <v>0</v>
      </c>
      <c r="K56" s="298">
        <f>IF(J53&lt;&gt;0,K50/M1/J53,0)</f>
        <v>0</v>
      </c>
      <c r="L56" s="264"/>
      <c r="M56" s="264"/>
      <c r="N56" s="264"/>
      <c r="O56" s="273"/>
      <c r="P56" s="273"/>
      <c r="Q56" s="263" t="s">
        <v>559</v>
      </c>
      <c r="R56" s="273"/>
      <c r="S56" s="264"/>
      <c r="T56" s="264"/>
      <c r="U56" s="264"/>
      <c r="V56" s="264"/>
    </row>
    <row r="57" spans="1:22" ht="13.5" thickBot="1" x14ac:dyDescent="0.25">
      <c r="A57" s="612"/>
      <c r="B57" s="608"/>
      <c r="C57" s="24">
        <v>2025</v>
      </c>
      <c r="D57" s="295"/>
      <c r="E57" s="273"/>
      <c r="F57" s="273"/>
      <c r="G57" s="273"/>
      <c r="H57" s="273"/>
      <c r="I57" s="296"/>
      <c r="J57" s="299">
        <f>IF(J54&lt;&gt;0,J51/M1/J54,0)</f>
        <v>48.09375</v>
      </c>
      <c r="K57" s="299">
        <f>IF(J54&lt;&gt;0,K51/M1/J54,0)</f>
        <v>44.09375</v>
      </c>
      <c r="L57" s="264"/>
      <c r="M57" s="264"/>
      <c r="N57" s="264"/>
      <c r="O57" s="273"/>
      <c r="P57" s="273"/>
      <c r="Q57" s="273"/>
      <c r="R57" s="273"/>
      <c r="S57" s="264"/>
      <c r="T57" s="264"/>
      <c r="U57" s="264"/>
      <c r="V57" s="264"/>
    </row>
    <row r="58" spans="1:22" x14ac:dyDescent="0.2">
      <c r="A58" s="592" t="s">
        <v>34</v>
      </c>
      <c r="B58" s="604"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593"/>
      <c r="B59" s="607"/>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594"/>
      <c r="B60" s="608"/>
      <c r="C60" s="24">
        <v>2025</v>
      </c>
      <c r="D60" s="295"/>
      <c r="E60" s="273"/>
      <c r="F60" s="273"/>
      <c r="G60" s="273"/>
      <c r="H60" s="273"/>
      <c r="I60" s="296"/>
      <c r="J60" s="19"/>
      <c r="K60" s="294"/>
      <c r="L60" s="264"/>
      <c r="M60" s="264"/>
      <c r="N60" s="264"/>
      <c r="O60" s="273"/>
      <c r="P60" s="273"/>
      <c r="Q60" s="273"/>
      <c r="R60" s="273"/>
      <c r="S60" s="264"/>
      <c r="T60" s="264"/>
      <c r="U60" s="264"/>
      <c r="V60" s="264"/>
    </row>
    <row r="61" spans="1:22" x14ac:dyDescent="0.2">
      <c r="A61" s="592" t="s">
        <v>35</v>
      </c>
      <c r="B61" s="604"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593"/>
      <c r="B62" s="607"/>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594"/>
      <c r="B63" s="608"/>
      <c r="C63" s="24">
        <v>2025</v>
      </c>
      <c r="D63" s="300"/>
      <c r="E63" s="265"/>
      <c r="F63" s="265"/>
      <c r="G63" s="265"/>
      <c r="H63" s="265"/>
      <c r="I63" s="301"/>
      <c r="J63" s="299">
        <f>IF(J60&lt;&gt;0,J27/M1/J60,0)</f>
        <v>0</v>
      </c>
      <c r="K63" s="299">
        <f>IF(J60&lt;&gt;0,K27/M1/J60,0)</f>
        <v>0</v>
      </c>
      <c r="L63" s="264"/>
      <c r="M63" s="264"/>
      <c r="N63" s="264"/>
      <c r="O63" s="264"/>
      <c r="P63" s="264"/>
      <c r="Q63" s="264"/>
      <c r="R63" s="264"/>
      <c r="S63" s="264"/>
      <c r="T63" s="264"/>
      <c r="U63" s="264"/>
      <c r="V63" s="264"/>
    </row>
    <row r="64" spans="1:22" x14ac:dyDescent="0.2">
      <c r="A64" s="592" t="s">
        <v>37</v>
      </c>
      <c r="B64" s="604" t="s">
        <v>59</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593"/>
      <c r="B65" s="607"/>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594"/>
      <c r="B66" s="608"/>
      <c r="C66" s="24">
        <v>2025</v>
      </c>
      <c r="D66" s="300"/>
      <c r="E66" s="265"/>
      <c r="F66" s="265"/>
      <c r="G66" s="265"/>
      <c r="H66" s="265"/>
      <c r="I66" s="301"/>
      <c r="J66" s="19"/>
      <c r="K66" s="302"/>
      <c r="L66" s="264"/>
      <c r="M66" s="264"/>
      <c r="N66" s="264"/>
      <c r="O66" s="264"/>
      <c r="P66" s="264"/>
      <c r="Q66" s="264"/>
      <c r="R66" s="264"/>
      <c r="S66" s="264"/>
      <c r="T66" s="264"/>
      <c r="U66" s="264"/>
      <c r="V66" s="264"/>
    </row>
    <row r="67" spans="1:22" x14ac:dyDescent="0.2">
      <c r="A67" s="592" t="s">
        <v>36</v>
      </c>
      <c r="B67" s="604" t="s">
        <v>60</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593"/>
      <c r="B68" s="607"/>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594"/>
      <c r="B69" s="608"/>
      <c r="C69" s="24">
        <v>2025</v>
      </c>
      <c r="D69" s="300"/>
      <c r="E69" s="265"/>
      <c r="F69" s="265"/>
      <c r="G69" s="265"/>
      <c r="H69" s="265"/>
      <c r="I69" s="301"/>
      <c r="J69" s="299">
        <f>IF(J66&lt;&gt;0,J48/M1/J66,0)</f>
        <v>0</v>
      </c>
      <c r="K69" s="299">
        <f>IF(J66&lt;&gt;0,K48/M1/J66,0)</f>
        <v>0</v>
      </c>
      <c r="L69" s="264"/>
      <c r="M69" s="264"/>
      <c r="N69" s="264"/>
      <c r="O69" s="264"/>
      <c r="P69" s="264"/>
      <c r="Q69" s="264"/>
      <c r="R69" s="264"/>
      <c r="S69" s="264"/>
      <c r="T69" s="264"/>
      <c r="U69" s="264"/>
      <c r="V69" s="264"/>
    </row>
    <row r="70" spans="1:22" x14ac:dyDescent="0.2">
      <c r="A70" s="604" t="s">
        <v>76</v>
      </c>
      <c r="B70" s="604" t="s">
        <v>75</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07"/>
      <c r="B71" s="607"/>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08"/>
      <c r="B72" s="608"/>
      <c r="C72" s="24">
        <v>2025</v>
      </c>
      <c r="D72" s="300"/>
      <c r="E72" s="265"/>
      <c r="F72" s="307"/>
      <c r="G72" s="307"/>
      <c r="H72" s="307"/>
      <c r="I72" s="308"/>
      <c r="J72" s="19">
        <v>96</v>
      </c>
      <c r="K72" s="302"/>
      <c r="L72" s="264"/>
      <c r="M72" s="264"/>
      <c r="N72" s="264"/>
      <c r="O72" s="264"/>
      <c r="P72" s="264"/>
      <c r="Q72" s="264"/>
      <c r="R72" s="264"/>
      <c r="S72" s="264"/>
      <c r="T72" s="264"/>
      <c r="U72" s="264"/>
      <c r="V72" s="264"/>
    </row>
    <row r="73" spans="1:22" x14ac:dyDescent="0.2">
      <c r="A73" s="613" t="s">
        <v>74</v>
      </c>
      <c r="B73" s="604" t="s">
        <v>62</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14"/>
      <c r="B74" s="607"/>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15"/>
      <c r="B75" s="608"/>
      <c r="C75" s="24">
        <v>2025</v>
      </c>
      <c r="D75" s="300"/>
      <c r="E75" s="265"/>
      <c r="F75" s="307"/>
      <c r="G75" s="307"/>
      <c r="H75" s="307"/>
      <c r="I75" s="308"/>
      <c r="J75" s="313">
        <f>IF(J72&lt;&gt;0,J51/J72,0)</f>
        <v>48.09375</v>
      </c>
      <c r="K75" s="314">
        <f>IF(J72&lt;&gt;0,K51/J72,0)</f>
        <v>44.09375</v>
      </c>
      <c r="L75" s="264"/>
      <c r="M75" s="264"/>
      <c r="N75" s="264"/>
      <c r="O75" s="264"/>
      <c r="P75" s="264"/>
      <c r="Q75" s="264"/>
      <c r="R75" s="264"/>
      <c r="S75" s="264"/>
      <c r="T75" s="264"/>
      <c r="U75" s="264"/>
      <c r="V75" s="264"/>
    </row>
    <row r="76" spans="1:22" s="6" customFormat="1" ht="33.75" customHeight="1" x14ac:dyDescent="0.2"/>
    <row r="77" spans="1:22" s="6" customFormat="1" x14ac:dyDescent="0.2">
      <c r="A77" s="7" t="s">
        <v>845</v>
      </c>
      <c r="C77" s="324"/>
    </row>
    <row r="78" spans="1:22" s="6" customFormat="1" x14ac:dyDescent="0.2">
      <c r="A78" s="7" t="s">
        <v>846</v>
      </c>
      <c r="C78" s="324"/>
      <c r="H78" s="7" t="s">
        <v>63</v>
      </c>
      <c r="M78" s="7" t="s">
        <v>28</v>
      </c>
    </row>
    <row r="79" spans="1:22" s="6" customFormat="1" x14ac:dyDescent="0.2">
      <c r="A79" s="7" t="s">
        <v>847</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73" zoomScaleNormal="73" workbookViewId="0">
      <selection activeCell="K50" sqref="K50"/>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9" t="s">
        <v>862</v>
      </c>
      <c r="B1" s="669"/>
      <c r="C1" s="669"/>
      <c r="D1" s="669"/>
      <c r="E1" s="669"/>
      <c r="F1" s="669"/>
      <c r="G1" s="669"/>
      <c r="H1" s="341"/>
      <c r="I1" s="341"/>
      <c r="J1" s="341"/>
      <c r="K1" s="68" t="s">
        <v>861</v>
      </c>
      <c r="L1" s="260" t="s">
        <v>45</v>
      </c>
      <c r="M1" s="69">
        <v>12</v>
      </c>
      <c r="N1" s="668" t="s">
        <v>848</v>
      </c>
      <c r="O1" s="668"/>
      <c r="P1" s="668"/>
      <c r="Q1" s="668"/>
      <c r="R1" s="668"/>
      <c r="S1" s="647" t="s">
        <v>242</v>
      </c>
      <c r="T1" s="647"/>
      <c r="U1" s="647"/>
    </row>
    <row r="2" spans="1:21" s="70" customFormat="1" ht="13.5" thickBot="1" x14ac:dyDescent="0.25">
      <c r="C2" s="71"/>
      <c r="D2" s="71"/>
      <c r="E2" s="71"/>
      <c r="F2" s="71"/>
      <c r="G2" s="71"/>
    </row>
    <row r="3" spans="1:21" ht="12.75" customHeight="1" x14ac:dyDescent="0.2">
      <c r="A3" s="672" t="s">
        <v>77</v>
      </c>
      <c r="B3" s="674" t="s">
        <v>78</v>
      </c>
      <c r="C3" s="677" t="s">
        <v>79</v>
      </c>
      <c r="D3" s="680" t="s">
        <v>80</v>
      </c>
      <c r="E3" s="681"/>
      <c r="F3" s="682"/>
      <c r="G3" s="662" t="s">
        <v>246</v>
      </c>
      <c r="H3" s="686" t="s">
        <v>260</v>
      </c>
      <c r="I3" s="683" t="s">
        <v>261</v>
      </c>
      <c r="J3" s="688" t="s">
        <v>256</v>
      </c>
      <c r="K3" s="689"/>
      <c r="L3" s="689"/>
      <c r="M3" s="689"/>
      <c r="N3" s="689"/>
      <c r="O3" s="689"/>
      <c r="P3" s="689"/>
      <c r="Q3" s="690"/>
      <c r="R3" s="665" t="s">
        <v>81</v>
      </c>
      <c r="S3" s="655" t="s">
        <v>82</v>
      </c>
    </row>
    <row r="4" spans="1:21" ht="12.75" customHeight="1" x14ac:dyDescent="0.2">
      <c r="A4" s="673"/>
      <c r="B4" s="675"/>
      <c r="C4" s="678"/>
      <c r="D4" s="651" t="s">
        <v>83</v>
      </c>
      <c r="E4" s="651" t="s">
        <v>84</v>
      </c>
      <c r="F4" s="652" t="s">
        <v>259</v>
      </c>
      <c r="G4" s="663"/>
      <c r="H4" s="687"/>
      <c r="I4" s="684"/>
      <c r="J4" s="670" t="s">
        <v>85</v>
      </c>
      <c r="K4" s="651" t="s">
        <v>86</v>
      </c>
      <c r="L4" s="651" t="s">
        <v>87</v>
      </c>
      <c r="M4" s="651" t="s">
        <v>88</v>
      </c>
      <c r="N4" s="658" t="s">
        <v>89</v>
      </c>
      <c r="O4" s="658"/>
      <c r="P4" s="651" t="s">
        <v>90</v>
      </c>
      <c r="Q4" s="659" t="s">
        <v>561</v>
      </c>
      <c r="R4" s="666"/>
      <c r="S4" s="656"/>
    </row>
    <row r="5" spans="1:21" x14ac:dyDescent="0.2">
      <c r="A5" s="673"/>
      <c r="B5" s="675"/>
      <c r="C5" s="678"/>
      <c r="D5" s="651"/>
      <c r="E5" s="651"/>
      <c r="F5" s="663"/>
      <c r="G5" s="663"/>
      <c r="H5" s="687"/>
      <c r="I5" s="684"/>
      <c r="J5" s="670"/>
      <c r="K5" s="651"/>
      <c r="L5" s="651"/>
      <c r="M5" s="651"/>
      <c r="N5" s="651" t="s">
        <v>91</v>
      </c>
      <c r="O5" s="651" t="s">
        <v>92</v>
      </c>
      <c r="P5" s="651"/>
      <c r="Q5" s="660"/>
      <c r="R5" s="666"/>
      <c r="S5" s="656"/>
    </row>
    <row r="6" spans="1:21" x14ac:dyDescent="0.2">
      <c r="A6" s="673"/>
      <c r="B6" s="675"/>
      <c r="C6" s="678"/>
      <c r="D6" s="651"/>
      <c r="E6" s="651"/>
      <c r="F6" s="663"/>
      <c r="G6" s="663"/>
      <c r="H6" s="687"/>
      <c r="I6" s="684"/>
      <c r="J6" s="670"/>
      <c r="K6" s="651"/>
      <c r="L6" s="651"/>
      <c r="M6" s="651"/>
      <c r="N6" s="651"/>
      <c r="O6" s="651"/>
      <c r="P6" s="651"/>
      <c r="Q6" s="660"/>
      <c r="R6" s="666"/>
      <c r="S6" s="656"/>
    </row>
    <row r="7" spans="1:21" ht="12.75" customHeight="1" x14ac:dyDescent="0.2">
      <c r="A7" s="673"/>
      <c r="B7" s="675"/>
      <c r="C7" s="678"/>
      <c r="D7" s="651"/>
      <c r="E7" s="651"/>
      <c r="F7" s="663"/>
      <c r="G7" s="663"/>
      <c r="H7" s="687"/>
      <c r="I7" s="684"/>
      <c r="J7" s="670"/>
      <c r="K7" s="651"/>
      <c r="L7" s="651"/>
      <c r="M7" s="651"/>
      <c r="N7" s="651"/>
      <c r="O7" s="651"/>
      <c r="P7" s="651"/>
      <c r="Q7" s="660"/>
      <c r="R7" s="666"/>
      <c r="S7" s="656"/>
    </row>
    <row r="8" spans="1:21" x14ac:dyDescent="0.2">
      <c r="A8" s="673"/>
      <c r="B8" s="675"/>
      <c r="C8" s="678"/>
      <c r="D8" s="651"/>
      <c r="E8" s="651"/>
      <c r="F8" s="663"/>
      <c r="G8" s="663"/>
      <c r="H8" s="687"/>
      <c r="I8" s="684"/>
      <c r="J8" s="670"/>
      <c r="K8" s="651"/>
      <c r="L8" s="651"/>
      <c r="M8" s="651"/>
      <c r="N8" s="651"/>
      <c r="O8" s="651"/>
      <c r="P8" s="651"/>
      <c r="Q8" s="660"/>
      <c r="R8" s="666"/>
      <c r="S8" s="656"/>
    </row>
    <row r="9" spans="1:21" x14ac:dyDescent="0.2">
      <c r="A9" s="673"/>
      <c r="B9" s="675"/>
      <c r="C9" s="678"/>
      <c r="D9" s="651"/>
      <c r="E9" s="651"/>
      <c r="F9" s="663"/>
      <c r="G9" s="663"/>
      <c r="H9" s="687"/>
      <c r="I9" s="684"/>
      <c r="J9" s="670"/>
      <c r="K9" s="651"/>
      <c r="L9" s="651"/>
      <c r="M9" s="651"/>
      <c r="N9" s="651"/>
      <c r="O9" s="651"/>
      <c r="P9" s="651"/>
      <c r="Q9" s="660"/>
      <c r="R9" s="666"/>
      <c r="S9" s="656"/>
    </row>
    <row r="10" spans="1:21" ht="52.5" customHeight="1" thickBot="1" x14ac:dyDescent="0.25">
      <c r="A10" s="673"/>
      <c r="B10" s="676"/>
      <c r="C10" s="679"/>
      <c r="D10" s="652"/>
      <c r="E10" s="652"/>
      <c r="F10" s="663"/>
      <c r="G10" s="663"/>
      <c r="H10" s="687"/>
      <c r="I10" s="685"/>
      <c r="J10" s="671"/>
      <c r="K10" s="652"/>
      <c r="L10" s="652"/>
      <c r="M10" s="652"/>
      <c r="N10" s="652"/>
      <c r="O10" s="652"/>
      <c r="P10" s="652"/>
      <c r="Q10" s="661"/>
      <c r="R10" s="667"/>
      <c r="S10" s="657"/>
    </row>
    <row r="11" spans="1:21" ht="13.5" thickBot="1" x14ac:dyDescent="0.25">
      <c r="A11" s="369" t="s">
        <v>48</v>
      </c>
      <c r="B11" s="370" t="s">
        <v>49</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434</v>
      </c>
      <c r="B12" s="364" t="s">
        <v>435</v>
      </c>
      <c r="C12" s="565">
        <v>46</v>
      </c>
      <c r="D12" s="566">
        <v>162</v>
      </c>
      <c r="E12" s="566">
        <v>5</v>
      </c>
      <c r="F12" s="566"/>
      <c r="G12" s="566">
        <v>1</v>
      </c>
      <c r="H12" s="567">
        <f>G12+F12+E12+D12</f>
        <v>168</v>
      </c>
      <c r="I12" s="568">
        <f>SUM(C12+H12)</f>
        <v>214</v>
      </c>
      <c r="J12" s="571">
        <f>SUM(K12,L12,M12,N12,O12)</f>
        <v>173</v>
      </c>
      <c r="K12" s="566">
        <v>112</v>
      </c>
      <c r="L12" s="566">
        <v>11</v>
      </c>
      <c r="M12" s="566">
        <v>1</v>
      </c>
      <c r="N12" s="566">
        <v>13</v>
      </c>
      <c r="O12" s="566">
        <v>36</v>
      </c>
      <c r="P12" s="566">
        <v>154</v>
      </c>
      <c r="Q12" s="572">
        <v>11</v>
      </c>
      <c r="R12" s="573">
        <f>I12-J12</f>
        <v>41</v>
      </c>
      <c r="S12" s="576">
        <v>12</v>
      </c>
    </row>
    <row r="13" spans="1:21" x14ac:dyDescent="0.2">
      <c r="A13" s="378" t="s">
        <v>549</v>
      </c>
      <c r="B13" s="365" t="s">
        <v>436</v>
      </c>
      <c r="C13" s="368">
        <v>7</v>
      </c>
      <c r="D13" s="136">
        <v>15</v>
      </c>
      <c r="E13" s="136">
        <v>2</v>
      </c>
      <c r="F13" s="136"/>
      <c r="G13" s="136"/>
      <c r="H13" s="374">
        <f t="shared" ref="H13:H36" si="0">G13+F13+E13+D13</f>
        <v>17</v>
      </c>
      <c r="I13" s="569">
        <f t="shared" ref="I13:I36" si="1">SUM(C13+H13)</f>
        <v>24</v>
      </c>
      <c r="J13" s="559">
        <f t="shared" ref="J13:J36" si="2">SUM(K13,L13,M13,N13,O13)</f>
        <v>16</v>
      </c>
      <c r="K13" s="136">
        <v>14</v>
      </c>
      <c r="L13" s="136"/>
      <c r="M13" s="136"/>
      <c r="N13" s="136"/>
      <c r="O13" s="136">
        <v>2</v>
      </c>
      <c r="P13" s="136">
        <v>14</v>
      </c>
      <c r="Q13" s="137">
        <v>2</v>
      </c>
      <c r="R13" s="574">
        <f t="shared" ref="R13:R36" si="3">I13-J13</f>
        <v>8</v>
      </c>
      <c r="S13" s="144">
        <v>1</v>
      </c>
    </row>
    <row r="14" spans="1:21" x14ac:dyDescent="0.2">
      <c r="A14" s="376" t="s">
        <v>437</v>
      </c>
      <c r="B14" s="365" t="s">
        <v>438</v>
      </c>
      <c r="C14" s="368">
        <v>1</v>
      </c>
      <c r="D14" s="136">
        <v>34</v>
      </c>
      <c r="E14" s="136"/>
      <c r="F14" s="136"/>
      <c r="G14" s="136"/>
      <c r="H14" s="374">
        <f t="shared" si="0"/>
        <v>34</v>
      </c>
      <c r="I14" s="569">
        <f t="shared" si="1"/>
        <v>35</v>
      </c>
      <c r="J14" s="559">
        <f t="shared" si="2"/>
        <v>33</v>
      </c>
      <c r="K14" s="136">
        <v>33</v>
      </c>
      <c r="L14" s="136"/>
      <c r="M14" s="136"/>
      <c r="N14" s="136"/>
      <c r="O14" s="136"/>
      <c r="P14" s="136">
        <v>26</v>
      </c>
      <c r="Q14" s="137"/>
      <c r="R14" s="574">
        <f t="shared" si="3"/>
        <v>2</v>
      </c>
      <c r="S14" s="144"/>
    </row>
    <row r="15" spans="1:21" x14ac:dyDescent="0.2">
      <c r="A15" s="376" t="s">
        <v>439</v>
      </c>
      <c r="B15" s="365" t="s">
        <v>440</v>
      </c>
      <c r="C15" s="368">
        <v>11</v>
      </c>
      <c r="D15" s="136">
        <v>31</v>
      </c>
      <c r="E15" s="136">
        <v>1</v>
      </c>
      <c r="F15" s="136"/>
      <c r="G15" s="136">
        <v>1</v>
      </c>
      <c r="H15" s="374">
        <f t="shared" ref="H15:H17" si="4">G15+F15+E15+D15</f>
        <v>33</v>
      </c>
      <c r="I15" s="569">
        <f t="shared" ref="I15:I17" si="5">SUM(C15+H15)</f>
        <v>44</v>
      </c>
      <c r="J15" s="559">
        <f t="shared" ref="J15:J17" si="6">SUM(K15,L15,M15,N15,O15)</f>
        <v>34</v>
      </c>
      <c r="K15" s="136">
        <v>7</v>
      </c>
      <c r="L15" s="136">
        <v>7</v>
      </c>
      <c r="M15" s="136"/>
      <c r="N15" s="136">
        <v>12</v>
      </c>
      <c r="O15" s="136">
        <v>8</v>
      </c>
      <c r="P15" s="136">
        <v>28</v>
      </c>
      <c r="Q15" s="137">
        <v>4</v>
      </c>
      <c r="R15" s="574">
        <f t="shared" ref="R15:R17" si="7">I15-J15</f>
        <v>10</v>
      </c>
      <c r="S15" s="144">
        <v>8</v>
      </c>
    </row>
    <row r="16" spans="1:21" ht="25.5" x14ac:dyDescent="0.2">
      <c r="A16" s="376" t="s">
        <v>489</v>
      </c>
      <c r="B16" s="377" t="s">
        <v>550</v>
      </c>
      <c r="C16" s="368">
        <v>0</v>
      </c>
      <c r="D16" s="136"/>
      <c r="E16" s="136"/>
      <c r="F16" s="136"/>
      <c r="G16" s="136"/>
      <c r="H16" s="374">
        <f t="shared" si="4"/>
        <v>0</v>
      </c>
      <c r="I16" s="569">
        <f t="shared" si="5"/>
        <v>0</v>
      </c>
      <c r="J16" s="559">
        <f t="shared" si="6"/>
        <v>0</v>
      </c>
      <c r="K16" s="136"/>
      <c r="L16" s="136"/>
      <c r="M16" s="136"/>
      <c r="N16" s="136"/>
      <c r="O16" s="136"/>
      <c r="P16" s="136"/>
      <c r="Q16" s="137"/>
      <c r="R16" s="574">
        <f t="shared" si="7"/>
        <v>0</v>
      </c>
      <c r="S16" s="144"/>
    </row>
    <row r="17" spans="1:19" ht="25.5" x14ac:dyDescent="0.2">
      <c r="A17" s="376" t="s">
        <v>441</v>
      </c>
      <c r="B17" s="365" t="s">
        <v>442</v>
      </c>
      <c r="C17" s="368">
        <v>7</v>
      </c>
      <c r="D17" s="136">
        <v>30</v>
      </c>
      <c r="E17" s="136">
        <v>1</v>
      </c>
      <c r="F17" s="136"/>
      <c r="G17" s="136"/>
      <c r="H17" s="374">
        <f t="shared" si="4"/>
        <v>31</v>
      </c>
      <c r="I17" s="569">
        <f t="shared" si="5"/>
        <v>38</v>
      </c>
      <c r="J17" s="559">
        <f t="shared" si="6"/>
        <v>30</v>
      </c>
      <c r="K17" s="136">
        <v>11</v>
      </c>
      <c r="L17" s="136">
        <v>1</v>
      </c>
      <c r="M17" s="136">
        <v>1</v>
      </c>
      <c r="N17" s="136"/>
      <c r="O17" s="136">
        <v>17</v>
      </c>
      <c r="P17" s="136">
        <v>23</v>
      </c>
      <c r="Q17" s="137">
        <v>3</v>
      </c>
      <c r="R17" s="574">
        <f t="shared" si="7"/>
        <v>8</v>
      </c>
      <c r="S17" s="144">
        <v>1</v>
      </c>
    </row>
    <row r="18" spans="1:19" ht="14.25" x14ac:dyDescent="0.2">
      <c r="A18" s="381" t="s">
        <v>93</v>
      </c>
      <c r="B18" s="366" t="s">
        <v>443</v>
      </c>
      <c r="C18" s="368">
        <v>95</v>
      </c>
      <c r="D18" s="136">
        <v>75</v>
      </c>
      <c r="E18" s="136">
        <v>22</v>
      </c>
      <c r="F18" s="136"/>
      <c r="G18" s="136"/>
      <c r="H18" s="374">
        <f t="shared" si="0"/>
        <v>97</v>
      </c>
      <c r="I18" s="569">
        <f t="shared" si="1"/>
        <v>192</v>
      </c>
      <c r="J18" s="559">
        <f t="shared" si="2"/>
        <v>123</v>
      </c>
      <c r="K18" s="136">
        <v>88</v>
      </c>
      <c r="L18" s="136">
        <v>13</v>
      </c>
      <c r="M18" s="136">
        <v>8</v>
      </c>
      <c r="N18" s="136"/>
      <c r="O18" s="136">
        <v>14</v>
      </c>
      <c r="P18" s="136">
        <v>95</v>
      </c>
      <c r="Q18" s="137">
        <v>12</v>
      </c>
      <c r="R18" s="574">
        <f t="shared" si="3"/>
        <v>69</v>
      </c>
      <c r="S18" s="144">
        <v>39</v>
      </c>
    </row>
    <row r="19" spans="1:19" x14ac:dyDescent="0.2">
      <c r="A19" s="379" t="s">
        <v>486</v>
      </c>
      <c r="B19" s="365" t="s">
        <v>444</v>
      </c>
      <c r="C19" s="368">
        <v>0</v>
      </c>
      <c r="D19" s="136"/>
      <c r="E19" s="136"/>
      <c r="F19" s="136"/>
      <c r="G19" s="136"/>
      <c r="H19" s="374">
        <f t="shared" si="0"/>
        <v>0</v>
      </c>
      <c r="I19" s="569">
        <f t="shared" si="1"/>
        <v>0</v>
      </c>
      <c r="J19" s="559">
        <f t="shared" si="2"/>
        <v>0</v>
      </c>
      <c r="K19" s="136"/>
      <c r="L19" s="136"/>
      <c r="M19" s="136"/>
      <c r="N19" s="136"/>
      <c r="O19" s="136"/>
      <c r="P19" s="136"/>
      <c r="Q19" s="137"/>
      <c r="R19" s="574">
        <f t="shared" si="3"/>
        <v>0</v>
      </c>
      <c r="S19" s="144"/>
    </row>
    <row r="20" spans="1:19" x14ac:dyDescent="0.2">
      <c r="A20" s="376" t="s">
        <v>445</v>
      </c>
      <c r="B20" s="365" t="s">
        <v>446</v>
      </c>
      <c r="C20" s="368">
        <v>0</v>
      </c>
      <c r="D20" s="136"/>
      <c r="E20" s="136"/>
      <c r="F20" s="136"/>
      <c r="G20" s="136"/>
      <c r="H20" s="374">
        <f t="shared" si="0"/>
        <v>0</v>
      </c>
      <c r="I20" s="569">
        <f t="shared" si="1"/>
        <v>0</v>
      </c>
      <c r="J20" s="559">
        <f t="shared" si="2"/>
        <v>0</v>
      </c>
      <c r="K20" s="136"/>
      <c r="L20" s="136"/>
      <c r="M20" s="136"/>
      <c r="N20" s="136"/>
      <c r="O20" s="136"/>
      <c r="P20" s="136"/>
      <c r="Q20" s="137"/>
      <c r="R20" s="574">
        <f t="shared" si="3"/>
        <v>0</v>
      </c>
      <c r="S20" s="144"/>
    </row>
    <row r="21" spans="1:19" x14ac:dyDescent="0.2">
      <c r="A21" s="376" t="s">
        <v>447</v>
      </c>
      <c r="B21" s="365" t="s">
        <v>448</v>
      </c>
      <c r="C21" s="368">
        <v>0</v>
      </c>
      <c r="D21" s="136"/>
      <c r="E21" s="136"/>
      <c r="F21" s="136"/>
      <c r="G21" s="136"/>
      <c r="H21" s="374">
        <f t="shared" si="0"/>
        <v>0</v>
      </c>
      <c r="I21" s="569">
        <f t="shared" si="1"/>
        <v>0</v>
      </c>
      <c r="J21" s="559">
        <f t="shared" si="2"/>
        <v>0</v>
      </c>
      <c r="K21" s="136"/>
      <c r="L21" s="136"/>
      <c r="M21" s="136"/>
      <c r="N21" s="136"/>
      <c r="O21" s="136"/>
      <c r="P21" s="136"/>
      <c r="Q21" s="137"/>
      <c r="R21" s="574">
        <f t="shared" si="3"/>
        <v>0</v>
      </c>
      <c r="S21" s="144"/>
    </row>
    <row r="22" spans="1:19" ht="25.5" x14ac:dyDescent="0.2">
      <c r="A22" s="376" t="s">
        <v>490</v>
      </c>
      <c r="B22" s="377" t="s">
        <v>551</v>
      </c>
      <c r="C22" s="368">
        <v>0</v>
      </c>
      <c r="D22" s="136"/>
      <c r="E22" s="136"/>
      <c r="F22" s="136"/>
      <c r="G22" s="136"/>
      <c r="H22" s="374">
        <f t="shared" ref="H22" si="8">G22+F22+E22+D22</f>
        <v>0</v>
      </c>
      <c r="I22" s="569">
        <f t="shared" ref="I22" si="9">SUM(C22+H22)</f>
        <v>0</v>
      </c>
      <c r="J22" s="559">
        <f t="shared" ref="J22" si="10">SUM(K22,L22,M22,N22,O22)</f>
        <v>0</v>
      </c>
      <c r="K22" s="136"/>
      <c r="L22" s="136"/>
      <c r="M22" s="136"/>
      <c r="N22" s="136"/>
      <c r="O22" s="136"/>
      <c r="P22" s="136"/>
      <c r="Q22" s="137"/>
      <c r="R22" s="574">
        <f t="shared" ref="R22" si="11">I22-J22</f>
        <v>0</v>
      </c>
      <c r="S22" s="144"/>
    </row>
    <row r="23" spans="1:19" x14ac:dyDescent="0.2">
      <c r="A23" s="376" t="s">
        <v>449</v>
      </c>
      <c r="B23" s="365" t="s">
        <v>450</v>
      </c>
      <c r="C23" s="368">
        <v>0</v>
      </c>
      <c r="D23" s="136"/>
      <c r="E23" s="136"/>
      <c r="F23" s="136"/>
      <c r="G23" s="136"/>
      <c r="H23" s="374">
        <f t="shared" si="0"/>
        <v>0</v>
      </c>
      <c r="I23" s="569">
        <f t="shared" si="1"/>
        <v>0</v>
      </c>
      <c r="J23" s="559">
        <f t="shared" si="2"/>
        <v>0</v>
      </c>
      <c r="K23" s="136"/>
      <c r="L23" s="136"/>
      <c r="M23" s="136"/>
      <c r="N23" s="136"/>
      <c r="O23" s="136"/>
      <c r="P23" s="136"/>
      <c r="Q23" s="137"/>
      <c r="R23" s="574">
        <f t="shared" si="3"/>
        <v>0</v>
      </c>
      <c r="S23" s="144"/>
    </row>
    <row r="24" spans="1:19" x14ac:dyDescent="0.2">
      <c r="A24" s="376" t="s">
        <v>451</v>
      </c>
      <c r="B24" s="365" t="s">
        <v>452</v>
      </c>
      <c r="C24" s="368">
        <v>0</v>
      </c>
      <c r="D24" s="136"/>
      <c r="E24" s="136"/>
      <c r="F24" s="136"/>
      <c r="G24" s="136"/>
      <c r="H24" s="374">
        <f t="shared" si="0"/>
        <v>0</v>
      </c>
      <c r="I24" s="569">
        <f t="shared" si="1"/>
        <v>0</v>
      </c>
      <c r="J24" s="559">
        <f t="shared" si="2"/>
        <v>0</v>
      </c>
      <c r="K24" s="136"/>
      <c r="L24" s="136"/>
      <c r="M24" s="136"/>
      <c r="N24" s="136"/>
      <c r="O24" s="136"/>
      <c r="P24" s="136"/>
      <c r="Q24" s="137"/>
      <c r="R24" s="574">
        <f t="shared" si="3"/>
        <v>0</v>
      </c>
      <c r="S24" s="144"/>
    </row>
    <row r="25" spans="1:19" x14ac:dyDescent="0.2">
      <c r="A25" s="376" t="s">
        <v>453</v>
      </c>
      <c r="B25" s="365" t="s">
        <v>454</v>
      </c>
      <c r="C25" s="368">
        <v>24</v>
      </c>
      <c r="D25" s="136">
        <v>12</v>
      </c>
      <c r="E25" s="136">
        <v>15</v>
      </c>
      <c r="F25" s="136"/>
      <c r="G25" s="136"/>
      <c r="H25" s="374">
        <f t="shared" si="0"/>
        <v>27</v>
      </c>
      <c r="I25" s="569">
        <f t="shared" si="1"/>
        <v>51</v>
      </c>
      <c r="J25" s="559">
        <f t="shared" si="2"/>
        <v>27</v>
      </c>
      <c r="K25" s="136">
        <v>14</v>
      </c>
      <c r="L25" s="136">
        <v>7</v>
      </c>
      <c r="M25" s="136">
        <v>4</v>
      </c>
      <c r="N25" s="136"/>
      <c r="O25" s="136">
        <v>2</v>
      </c>
      <c r="P25" s="136">
        <v>15</v>
      </c>
      <c r="Q25" s="137">
        <v>8</v>
      </c>
      <c r="R25" s="574">
        <f t="shared" si="3"/>
        <v>24</v>
      </c>
      <c r="S25" s="144">
        <v>10</v>
      </c>
    </row>
    <row r="26" spans="1:19" ht="14.25" x14ac:dyDescent="0.2">
      <c r="A26" s="381" t="s">
        <v>95</v>
      </c>
      <c r="B26" s="366" t="s">
        <v>455</v>
      </c>
      <c r="C26" s="368">
        <v>24</v>
      </c>
      <c r="D26" s="136">
        <v>24</v>
      </c>
      <c r="E26" s="136">
        <v>1</v>
      </c>
      <c r="F26" s="136"/>
      <c r="G26" s="136">
        <v>1</v>
      </c>
      <c r="H26" s="374">
        <f t="shared" si="0"/>
        <v>26</v>
      </c>
      <c r="I26" s="569">
        <f t="shared" si="1"/>
        <v>50</v>
      </c>
      <c r="J26" s="559">
        <f t="shared" si="2"/>
        <v>25</v>
      </c>
      <c r="K26" s="136">
        <v>12</v>
      </c>
      <c r="L26" s="136">
        <v>2</v>
      </c>
      <c r="M26" s="136">
        <v>6</v>
      </c>
      <c r="N26" s="136"/>
      <c r="O26" s="136">
        <v>5</v>
      </c>
      <c r="P26" s="136">
        <v>10</v>
      </c>
      <c r="Q26" s="137">
        <v>8</v>
      </c>
      <c r="R26" s="574">
        <f t="shared" si="3"/>
        <v>25</v>
      </c>
      <c r="S26" s="144">
        <v>8</v>
      </c>
    </row>
    <row r="27" spans="1:19" ht="14.25" x14ac:dyDescent="0.2">
      <c r="A27" s="381" t="s">
        <v>456</v>
      </c>
      <c r="B27" s="366" t="s">
        <v>457</v>
      </c>
      <c r="C27" s="368">
        <v>35</v>
      </c>
      <c r="D27" s="136">
        <v>16</v>
      </c>
      <c r="E27" s="136"/>
      <c r="F27" s="136"/>
      <c r="G27" s="136"/>
      <c r="H27" s="374">
        <f t="shared" si="0"/>
        <v>16</v>
      </c>
      <c r="I27" s="569">
        <f t="shared" si="1"/>
        <v>51</v>
      </c>
      <c r="J27" s="559">
        <f t="shared" si="2"/>
        <v>18</v>
      </c>
      <c r="K27" s="136">
        <v>8</v>
      </c>
      <c r="L27" s="136">
        <v>3</v>
      </c>
      <c r="M27" s="136">
        <v>1</v>
      </c>
      <c r="N27" s="136">
        <v>2</v>
      </c>
      <c r="O27" s="136">
        <v>4</v>
      </c>
      <c r="P27" s="136">
        <v>5</v>
      </c>
      <c r="Q27" s="137">
        <v>2</v>
      </c>
      <c r="R27" s="574">
        <f t="shared" si="3"/>
        <v>33</v>
      </c>
      <c r="S27" s="144">
        <v>9</v>
      </c>
    </row>
    <row r="28" spans="1:19" x14ac:dyDescent="0.2">
      <c r="A28" s="378" t="s">
        <v>560</v>
      </c>
      <c r="B28" s="365" t="s">
        <v>458</v>
      </c>
      <c r="C28" s="368">
        <v>35</v>
      </c>
      <c r="D28" s="136">
        <v>15</v>
      </c>
      <c r="E28" s="136"/>
      <c r="F28" s="136"/>
      <c r="G28" s="136"/>
      <c r="H28" s="374">
        <f t="shared" si="0"/>
        <v>15</v>
      </c>
      <c r="I28" s="569">
        <f t="shared" si="1"/>
        <v>50</v>
      </c>
      <c r="J28" s="559">
        <f t="shared" si="2"/>
        <v>17</v>
      </c>
      <c r="K28" s="136">
        <v>8</v>
      </c>
      <c r="L28" s="136">
        <v>3</v>
      </c>
      <c r="M28" s="136">
        <v>1</v>
      </c>
      <c r="N28" s="136">
        <v>2</v>
      </c>
      <c r="O28" s="136">
        <v>3</v>
      </c>
      <c r="P28" s="136">
        <v>4</v>
      </c>
      <c r="Q28" s="137">
        <v>2</v>
      </c>
      <c r="R28" s="574">
        <f t="shared" si="3"/>
        <v>33</v>
      </c>
      <c r="S28" s="144">
        <v>7</v>
      </c>
    </row>
    <row r="29" spans="1:19" ht="14.25" x14ac:dyDescent="0.2">
      <c r="A29" s="381" t="s">
        <v>459</v>
      </c>
      <c r="B29" s="366" t="s">
        <v>460</v>
      </c>
      <c r="C29" s="368">
        <v>53</v>
      </c>
      <c r="D29" s="136">
        <v>76</v>
      </c>
      <c r="E29" s="136">
        <v>1</v>
      </c>
      <c r="F29" s="136"/>
      <c r="G29" s="136"/>
      <c r="H29" s="374">
        <f t="shared" si="0"/>
        <v>77</v>
      </c>
      <c r="I29" s="569">
        <f t="shared" si="1"/>
        <v>130</v>
      </c>
      <c r="J29" s="559">
        <f t="shared" si="2"/>
        <v>85</v>
      </c>
      <c r="K29" s="136">
        <v>37</v>
      </c>
      <c r="L29" s="136">
        <v>11</v>
      </c>
      <c r="M29" s="136">
        <v>18</v>
      </c>
      <c r="N29" s="136"/>
      <c r="O29" s="136">
        <v>19</v>
      </c>
      <c r="P29" s="136">
        <v>63</v>
      </c>
      <c r="Q29" s="137">
        <v>15</v>
      </c>
      <c r="R29" s="574">
        <f t="shared" si="3"/>
        <v>45</v>
      </c>
      <c r="S29" s="144">
        <v>16</v>
      </c>
    </row>
    <row r="30" spans="1:19" ht="14.25" x14ac:dyDescent="0.2">
      <c r="A30" s="381" t="s">
        <v>98</v>
      </c>
      <c r="B30" s="366" t="s">
        <v>461</v>
      </c>
      <c r="C30" s="368">
        <v>6</v>
      </c>
      <c r="D30" s="136">
        <v>9</v>
      </c>
      <c r="E30" s="136"/>
      <c r="F30" s="136"/>
      <c r="G30" s="136"/>
      <c r="H30" s="374">
        <f t="shared" si="0"/>
        <v>9</v>
      </c>
      <c r="I30" s="569">
        <f t="shared" si="1"/>
        <v>15</v>
      </c>
      <c r="J30" s="559">
        <f t="shared" si="2"/>
        <v>14</v>
      </c>
      <c r="K30" s="136">
        <v>6</v>
      </c>
      <c r="L30" s="136">
        <v>5</v>
      </c>
      <c r="M30" s="136">
        <v>1</v>
      </c>
      <c r="N30" s="136"/>
      <c r="O30" s="136">
        <v>2</v>
      </c>
      <c r="P30" s="136">
        <v>10</v>
      </c>
      <c r="Q30" s="137">
        <v>2</v>
      </c>
      <c r="R30" s="574">
        <f t="shared" si="3"/>
        <v>1</v>
      </c>
      <c r="S30" s="144">
        <v>8</v>
      </c>
    </row>
    <row r="31" spans="1:19" x14ac:dyDescent="0.2">
      <c r="A31" s="378" t="s">
        <v>496</v>
      </c>
      <c r="B31" s="365" t="s">
        <v>462</v>
      </c>
      <c r="C31" s="368">
        <v>3</v>
      </c>
      <c r="D31" s="136">
        <v>1</v>
      </c>
      <c r="E31" s="136"/>
      <c r="F31" s="136"/>
      <c r="G31" s="136"/>
      <c r="H31" s="374">
        <f t="shared" si="0"/>
        <v>1</v>
      </c>
      <c r="I31" s="569">
        <f t="shared" si="1"/>
        <v>4</v>
      </c>
      <c r="J31" s="559">
        <f t="shared" si="2"/>
        <v>4</v>
      </c>
      <c r="K31" s="136"/>
      <c r="L31" s="136">
        <v>3</v>
      </c>
      <c r="M31" s="136"/>
      <c r="N31" s="136"/>
      <c r="O31" s="136">
        <v>1</v>
      </c>
      <c r="P31" s="136">
        <v>3</v>
      </c>
      <c r="Q31" s="137"/>
      <c r="R31" s="574">
        <f t="shared" si="3"/>
        <v>0</v>
      </c>
      <c r="S31" s="144">
        <v>2</v>
      </c>
    </row>
    <row r="32" spans="1:19" ht="25.5" x14ac:dyDescent="0.2">
      <c r="A32" s="376" t="s">
        <v>463</v>
      </c>
      <c r="B32" s="365" t="s">
        <v>464</v>
      </c>
      <c r="C32" s="368">
        <v>0</v>
      </c>
      <c r="D32" s="136"/>
      <c r="E32" s="136"/>
      <c r="F32" s="136"/>
      <c r="G32" s="136"/>
      <c r="H32" s="374">
        <f t="shared" si="0"/>
        <v>0</v>
      </c>
      <c r="I32" s="569">
        <f t="shared" si="1"/>
        <v>0</v>
      </c>
      <c r="J32" s="559">
        <f t="shared" si="2"/>
        <v>0</v>
      </c>
      <c r="K32" s="136"/>
      <c r="L32" s="136"/>
      <c r="M32" s="136"/>
      <c r="N32" s="136"/>
      <c r="O32" s="136"/>
      <c r="P32" s="136"/>
      <c r="Q32" s="137"/>
      <c r="R32" s="574">
        <f t="shared" si="3"/>
        <v>0</v>
      </c>
      <c r="S32" s="144"/>
    </row>
    <row r="33" spans="1:20" ht="39" customHeight="1" x14ac:dyDescent="0.2">
      <c r="A33" s="376" t="s">
        <v>465</v>
      </c>
      <c r="B33" s="365" t="s">
        <v>466</v>
      </c>
      <c r="C33" s="368">
        <v>0</v>
      </c>
      <c r="D33" s="136">
        <v>2</v>
      </c>
      <c r="E33" s="136"/>
      <c r="F33" s="136"/>
      <c r="G33" s="136"/>
      <c r="H33" s="374">
        <f t="shared" si="0"/>
        <v>2</v>
      </c>
      <c r="I33" s="569">
        <f t="shared" si="1"/>
        <v>2</v>
      </c>
      <c r="J33" s="559">
        <f t="shared" si="2"/>
        <v>2</v>
      </c>
      <c r="K33" s="136">
        <v>1</v>
      </c>
      <c r="L33" s="136"/>
      <c r="M33" s="136">
        <v>1</v>
      </c>
      <c r="N33" s="136"/>
      <c r="O33" s="136"/>
      <c r="P33" s="136"/>
      <c r="Q33" s="137">
        <v>2</v>
      </c>
      <c r="R33" s="574">
        <f t="shared" si="3"/>
        <v>0</v>
      </c>
      <c r="S33" s="144">
        <v>2</v>
      </c>
    </row>
    <row r="34" spans="1:20" ht="14.25" x14ac:dyDescent="0.2">
      <c r="A34" s="381" t="s">
        <v>467</v>
      </c>
      <c r="B34" s="366" t="s">
        <v>468</v>
      </c>
      <c r="C34" s="368">
        <v>1</v>
      </c>
      <c r="D34" s="136">
        <v>2</v>
      </c>
      <c r="E34" s="136"/>
      <c r="F34" s="136"/>
      <c r="G34" s="136"/>
      <c r="H34" s="374">
        <f t="shared" si="0"/>
        <v>2</v>
      </c>
      <c r="I34" s="569">
        <f t="shared" si="1"/>
        <v>3</v>
      </c>
      <c r="J34" s="559">
        <f t="shared" si="2"/>
        <v>1</v>
      </c>
      <c r="K34" s="136"/>
      <c r="L34" s="136"/>
      <c r="M34" s="136"/>
      <c r="N34" s="136"/>
      <c r="O34" s="136">
        <v>1</v>
      </c>
      <c r="P34" s="136"/>
      <c r="Q34" s="137"/>
      <c r="R34" s="574">
        <f t="shared" si="3"/>
        <v>2</v>
      </c>
      <c r="S34" s="144"/>
    </row>
    <row r="35" spans="1:20" ht="14.25" x14ac:dyDescent="0.2">
      <c r="A35" s="381" t="s">
        <v>469</v>
      </c>
      <c r="B35" s="366" t="s">
        <v>470</v>
      </c>
      <c r="C35" s="368">
        <v>0</v>
      </c>
      <c r="D35" s="136">
        <v>24</v>
      </c>
      <c r="E35" s="136">
        <v>1</v>
      </c>
      <c r="F35" s="136"/>
      <c r="G35" s="136"/>
      <c r="H35" s="374">
        <f t="shared" si="0"/>
        <v>25</v>
      </c>
      <c r="I35" s="569">
        <f t="shared" si="1"/>
        <v>25</v>
      </c>
      <c r="J35" s="559">
        <f t="shared" si="2"/>
        <v>25</v>
      </c>
      <c r="K35" s="136">
        <v>19</v>
      </c>
      <c r="L35" s="136">
        <v>1</v>
      </c>
      <c r="M35" s="136"/>
      <c r="N35" s="136"/>
      <c r="O35" s="136">
        <v>5</v>
      </c>
      <c r="P35" s="136">
        <v>25</v>
      </c>
      <c r="Q35" s="137"/>
      <c r="R35" s="574">
        <f t="shared" si="3"/>
        <v>0</v>
      </c>
      <c r="S35" s="144"/>
    </row>
    <row r="36" spans="1:20" ht="14.25" x14ac:dyDescent="0.2">
      <c r="A36" s="381" t="s">
        <v>471</v>
      </c>
      <c r="B36" s="366" t="s">
        <v>472</v>
      </c>
      <c r="C36" s="368">
        <v>15</v>
      </c>
      <c r="D36" s="136">
        <v>161</v>
      </c>
      <c r="E36" s="136">
        <v>8</v>
      </c>
      <c r="F36" s="136"/>
      <c r="G36" s="136"/>
      <c r="H36" s="374">
        <f t="shared" si="0"/>
        <v>169</v>
      </c>
      <c r="I36" s="569">
        <f t="shared" si="1"/>
        <v>184</v>
      </c>
      <c r="J36" s="559">
        <f t="shared" si="2"/>
        <v>171</v>
      </c>
      <c r="K36" s="136">
        <v>149</v>
      </c>
      <c r="L36" s="136">
        <v>3</v>
      </c>
      <c r="M36" s="136">
        <v>8</v>
      </c>
      <c r="N36" s="136"/>
      <c r="O36" s="136">
        <v>11</v>
      </c>
      <c r="P36" s="136">
        <v>158</v>
      </c>
      <c r="Q36" s="137">
        <v>11</v>
      </c>
      <c r="R36" s="574">
        <f t="shared" si="3"/>
        <v>13</v>
      </c>
      <c r="S36" s="144">
        <v>1</v>
      </c>
    </row>
    <row r="37" spans="1:20" ht="28.5" x14ac:dyDescent="0.2">
      <c r="A37" s="381" t="s">
        <v>473</v>
      </c>
      <c r="B37" s="366" t="s">
        <v>474</v>
      </c>
      <c r="C37" s="368">
        <v>54</v>
      </c>
      <c r="D37" s="136">
        <v>2551</v>
      </c>
      <c r="E37" s="136">
        <v>146</v>
      </c>
      <c r="F37" s="136"/>
      <c r="G37" s="136">
        <v>1</v>
      </c>
      <c r="H37" s="374">
        <f t="shared" ref="H37:H48" si="12">G37+F37+E37+D37</f>
        <v>2698</v>
      </c>
      <c r="I37" s="569">
        <f>SUM(C37+H37)</f>
        <v>2752</v>
      </c>
      <c r="J37" s="559">
        <f t="shared" ref="J37:J48" si="13">SUM(K37,L37,M37,N37,O37)</f>
        <v>2703</v>
      </c>
      <c r="K37" s="136">
        <v>2548</v>
      </c>
      <c r="L37" s="136">
        <v>22</v>
      </c>
      <c r="M37" s="136">
        <v>40</v>
      </c>
      <c r="N37" s="136"/>
      <c r="O37" s="136">
        <v>93</v>
      </c>
      <c r="P37" s="136">
        <v>2703</v>
      </c>
      <c r="Q37" s="137"/>
      <c r="R37" s="574">
        <f t="shared" ref="R37:R48" si="14">I37-J37</f>
        <v>49</v>
      </c>
      <c r="S37" s="144">
        <v>21</v>
      </c>
    </row>
    <row r="38" spans="1:20" x14ac:dyDescent="0.2">
      <c r="A38" s="379" t="s">
        <v>487</v>
      </c>
      <c r="B38" s="365" t="s">
        <v>475</v>
      </c>
      <c r="C38" s="368">
        <v>48</v>
      </c>
      <c r="D38" s="136">
        <v>1729</v>
      </c>
      <c r="E38" s="136">
        <v>127</v>
      </c>
      <c r="F38" s="136"/>
      <c r="G38" s="136">
        <v>1</v>
      </c>
      <c r="H38" s="374">
        <f t="shared" si="12"/>
        <v>1857</v>
      </c>
      <c r="I38" s="569">
        <f t="shared" ref="I38:I48" si="15">SUM(C38+H38)</f>
        <v>1905</v>
      </c>
      <c r="J38" s="559">
        <f t="shared" si="13"/>
        <v>1863</v>
      </c>
      <c r="K38" s="136">
        <v>1742</v>
      </c>
      <c r="L38" s="136">
        <v>18</v>
      </c>
      <c r="M38" s="136">
        <v>29</v>
      </c>
      <c r="N38" s="136"/>
      <c r="O38" s="136">
        <v>74</v>
      </c>
      <c r="P38" s="136">
        <v>1863</v>
      </c>
      <c r="Q38" s="137"/>
      <c r="R38" s="574">
        <f t="shared" si="14"/>
        <v>42</v>
      </c>
      <c r="S38" s="144">
        <v>11</v>
      </c>
    </row>
    <row r="39" spans="1:20" ht="15" x14ac:dyDescent="0.25">
      <c r="A39" s="375" t="s">
        <v>812</v>
      </c>
      <c r="B39" s="365" t="s">
        <v>476</v>
      </c>
      <c r="C39" s="368">
        <v>6</v>
      </c>
      <c r="D39" s="136">
        <v>630</v>
      </c>
      <c r="E39" s="136">
        <v>18</v>
      </c>
      <c r="F39" s="136"/>
      <c r="G39" s="136"/>
      <c r="H39" s="374">
        <f t="shared" si="12"/>
        <v>648</v>
      </c>
      <c r="I39" s="569">
        <f t="shared" si="15"/>
        <v>654</v>
      </c>
      <c r="J39" s="559">
        <f t="shared" si="13"/>
        <v>647</v>
      </c>
      <c r="K39" s="136">
        <v>620</v>
      </c>
      <c r="L39" s="136">
        <v>2</v>
      </c>
      <c r="M39" s="136">
        <v>11</v>
      </c>
      <c r="N39" s="136"/>
      <c r="O39" s="136">
        <v>14</v>
      </c>
      <c r="P39" s="136">
        <v>647</v>
      </c>
      <c r="Q39" s="137"/>
      <c r="R39" s="574">
        <f t="shared" si="14"/>
        <v>7</v>
      </c>
      <c r="S39" s="144">
        <v>9</v>
      </c>
      <c r="T39" s="555"/>
    </row>
    <row r="40" spans="1:20" ht="15" x14ac:dyDescent="0.25">
      <c r="A40" s="375" t="s">
        <v>811</v>
      </c>
      <c r="B40" s="377" t="s">
        <v>810</v>
      </c>
      <c r="C40" s="368">
        <v>0</v>
      </c>
      <c r="D40" s="136">
        <v>192</v>
      </c>
      <c r="E40" s="136">
        <v>1</v>
      </c>
      <c r="F40" s="136"/>
      <c r="G40" s="136"/>
      <c r="H40" s="374">
        <f>G40+F40+E40+D40</f>
        <v>193</v>
      </c>
      <c r="I40" s="569">
        <f t="shared" si="15"/>
        <v>193</v>
      </c>
      <c r="J40" s="559">
        <f t="shared" si="13"/>
        <v>193</v>
      </c>
      <c r="K40" s="136">
        <v>186</v>
      </c>
      <c r="L40" s="136">
        <v>2</v>
      </c>
      <c r="M40" s="136"/>
      <c r="N40" s="136"/>
      <c r="O40" s="136">
        <v>5</v>
      </c>
      <c r="P40" s="136">
        <v>193</v>
      </c>
      <c r="Q40" s="137"/>
      <c r="R40" s="574">
        <f>I40-J40</f>
        <v>0</v>
      </c>
      <c r="S40" s="144">
        <v>1</v>
      </c>
      <c r="T40" s="555"/>
    </row>
    <row r="41" spans="1:20" x14ac:dyDescent="0.2">
      <c r="A41" s="376" t="s">
        <v>491</v>
      </c>
      <c r="B41" s="365" t="s">
        <v>492</v>
      </c>
      <c r="C41" s="368">
        <v>0</v>
      </c>
      <c r="D41" s="136"/>
      <c r="E41" s="136"/>
      <c r="F41" s="136"/>
      <c r="G41" s="136"/>
      <c r="H41" s="374">
        <f t="shared" ref="H41" si="16">G41+F41+E41+D41</f>
        <v>0</v>
      </c>
      <c r="I41" s="569">
        <f>SUM(C41+H41)</f>
        <v>0</v>
      </c>
      <c r="J41" s="559">
        <f t="shared" ref="J41" si="17">SUM(K41,L41,M41,N41,O41)</f>
        <v>0</v>
      </c>
      <c r="K41" s="136"/>
      <c r="L41" s="136"/>
      <c r="M41" s="136"/>
      <c r="N41" s="136"/>
      <c r="O41" s="136"/>
      <c r="P41" s="136"/>
      <c r="Q41" s="137"/>
      <c r="R41" s="574">
        <f t="shared" ref="R41" si="18">I41-J41</f>
        <v>0</v>
      </c>
      <c r="S41" s="144"/>
    </row>
    <row r="42" spans="1:20" ht="14.25" x14ac:dyDescent="0.2">
      <c r="A42" s="381" t="s">
        <v>477</v>
      </c>
      <c r="B42" s="366" t="s">
        <v>478</v>
      </c>
      <c r="C42" s="368">
        <v>0</v>
      </c>
      <c r="D42" s="136">
        <v>7</v>
      </c>
      <c r="E42" s="136"/>
      <c r="F42" s="136"/>
      <c r="G42" s="136"/>
      <c r="H42" s="374">
        <f t="shared" si="12"/>
        <v>7</v>
      </c>
      <c r="I42" s="569">
        <f t="shared" si="15"/>
        <v>7</v>
      </c>
      <c r="J42" s="559">
        <f t="shared" si="13"/>
        <v>7</v>
      </c>
      <c r="K42" s="136">
        <v>4</v>
      </c>
      <c r="L42" s="136"/>
      <c r="M42" s="136"/>
      <c r="N42" s="136"/>
      <c r="O42" s="136">
        <v>3</v>
      </c>
      <c r="P42" s="136">
        <v>7</v>
      </c>
      <c r="Q42" s="137"/>
      <c r="R42" s="574">
        <f t="shared" si="14"/>
        <v>0</v>
      </c>
      <c r="S42" s="144"/>
    </row>
    <row r="43" spans="1:20" x14ac:dyDescent="0.2">
      <c r="A43" s="418" t="s">
        <v>801</v>
      </c>
      <c r="B43" s="365" t="s">
        <v>479</v>
      </c>
      <c r="C43" s="368">
        <v>0</v>
      </c>
      <c r="D43" s="136">
        <v>4</v>
      </c>
      <c r="E43" s="136"/>
      <c r="F43" s="136"/>
      <c r="G43" s="136"/>
      <c r="H43" s="374">
        <f t="shared" si="12"/>
        <v>4</v>
      </c>
      <c r="I43" s="569">
        <f t="shared" si="15"/>
        <v>4</v>
      </c>
      <c r="J43" s="559">
        <f t="shared" si="13"/>
        <v>4</v>
      </c>
      <c r="K43" s="136">
        <v>1</v>
      </c>
      <c r="L43" s="136"/>
      <c r="M43" s="136"/>
      <c r="N43" s="136"/>
      <c r="O43" s="136">
        <v>3</v>
      </c>
      <c r="P43" s="136">
        <v>4</v>
      </c>
      <c r="Q43" s="137"/>
      <c r="R43" s="574">
        <f t="shared" si="14"/>
        <v>0</v>
      </c>
      <c r="S43" s="144"/>
    </row>
    <row r="44" spans="1:20" x14ac:dyDescent="0.2">
      <c r="A44" s="419" t="s">
        <v>802</v>
      </c>
      <c r="B44" s="365" t="s">
        <v>480</v>
      </c>
      <c r="C44" s="368">
        <v>0</v>
      </c>
      <c r="D44" s="136"/>
      <c r="E44" s="136"/>
      <c r="F44" s="136"/>
      <c r="G44" s="136"/>
      <c r="H44" s="374">
        <f t="shared" si="12"/>
        <v>0</v>
      </c>
      <c r="I44" s="569">
        <f t="shared" si="15"/>
        <v>0</v>
      </c>
      <c r="J44" s="559">
        <f t="shared" si="13"/>
        <v>0</v>
      </c>
      <c r="K44" s="136"/>
      <c r="L44" s="136"/>
      <c r="M44" s="136"/>
      <c r="N44" s="136"/>
      <c r="O44" s="136"/>
      <c r="P44" s="136"/>
      <c r="Q44" s="137"/>
      <c r="R44" s="574">
        <f t="shared" si="14"/>
        <v>0</v>
      </c>
      <c r="S44" s="144"/>
    </row>
    <row r="45" spans="1:20" x14ac:dyDescent="0.2">
      <c r="A45" s="376" t="s">
        <v>481</v>
      </c>
      <c r="B45" s="367" t="s">
        <v>482</v>
      </c>
      <c r="C45" s="368">
        <v>0</v>
      </c>
      <c r="D45" s="136"/>
      <c r="E45" s="136"/>
      <c r="F45" s="136"/>
      <c r="G45" s="136"/>
      <c r="H45" s="374">
        <f t="shared" si="12"/>
        <v>0</v>
      </c>
      <c r="I45" s="569">
        <f t="shared" si="15"/>
        <v>0</v>
      </c>
      <c r="J45" s="559">
        <f t="shared" si="13"/>
        <v>0</v>
      </c>
      <c r="K45" s="136"/>
      <c r="L45" s="136"/>
      <c r="M45" s="136"/>
      <c r="N45" s="136"/>
      <c r="O45" s="136"/>
      <c r="P45" s="136"/>
      <c r="Q45" s="137"/>
      <c r="R45" s="574">
        <f t="shared" si="14"/>
        <v>0</v>
      </c>
      <c r="S45" s="144"/>
    </row>
    <row r="46" spans="1:20" x14ac:dyDescent="0.2">
      <c r="A46" s="375" t="s">
        <v>493</v>
      </c>
      <c r="B46" s="365" t="s">
        <v>483</v>
      </c>
      <c r="C46" s="368">
        <v>0</v>
      </c>
      <c r="D46" s="136"/>
      <c r="E46" s="136"/>
      <c r="F46" s="136"/>
      <c r="G46" s="136"/>
      <c r="H46" s="374">
        <f t="shared" si="12"/>
        <v>0</v>
      </c>
      <c r="I46" s="569">
        <f t="shared" si="15"/>
        <v>0</v>
      </c>
      <c r="J46" s="559">
        <f>SUM(K46,L46,M46,N46,O46)</f>
        <v>0</v>
      </c>
      <c r="K46" s="136"/>
      <c r="L46" s="136"/>
      <c r="M46" s="136"/>
      <c r="N46" s="136"/>
      <c r="O46" s="136"/>
      <c r="P46" s="136"/>
      <c r="Q46" s="137"/>
      <c r="R46" s="574">
        <f t="shared" si="14"/>
        <v>0</v>
      </c>
      <c r="S46" s="144"/>
    </row>
    <row r="47" spans="1:20" ht="25.5" x14ac:dyDescent="0.2">
      <c r="A47" s="376" t="s">
        <v>494</v>
      </c>
      <c r="B47" s="365" t="s">
        <v>495</v>
      </c>
      <c r="C47" s="368">
        <v>0</v>
      </c>
      <c r="D47" s="136">
        <v>3</v>
      </c>
      <c r="E47" s="136"/>
      <c r="F47" s="136"/>
      <c r="G47" s="136"/>
      <c r="H47" s="374">
        <f t="shared" ref="H47" si="19">G47+F47+E47+D47</f>
        <v>3</v>
      </c>
      <c r="I47" s="569">
        <f>SUM(C47+H47)</f>
        <v>3</v>
      </c>
      <c r="J47" s="559">
        <f>SUM(K47,L47,M47,N47,O47)</f>
        <v>3</v>
      </c>
      <c r="K47" s="136">
        <v>3</v>
      </c>
      <c r="L47" s="136"/>
      <c r="M47" s="136"/>
      <c r="N47" s="136"/>
      <c r="O47" s="136"/>
      <c r="P47" s="136">
        <v>3</v>
      </c>
      <c r="Q47" s="137"/>
      <c r="R47" s="574">
        <f t="shared" ref="R47" si="20">I47-J47</f>
        <v>0</v>
      </c>
      <c r="S47" s="144"/>
    </row>
    <row r="48" spans="1:20" ht="14.25" x14ac:dyDescent="0.2">
      <c r="A48" s="381" t="s">
        <v>484</v>
      </c>
      <c r="B48" s="366" t="s">
        <v>485</v>
      </c>
      <c r="C48" s="561">
        <v>0</v>
      </c>
      <c r="D48" s="562"/>
      <c r="E48" s="562"/>
      <c r="F48" s="562"/>
      <c r="G48" s="562"/>
      <c r="H48" s="563">
        <f t="shared" si="12"/>
        <v>0</v>
      </c>
      <c r="I48" s="570">
        <f t="shared" si="15"/>
        <v>0</v>
      </c>
      <c r="J48" s="560">
        <f t="shared" si="13"/>
        <v>0</v>
      </c>
      <c r="K48" s="562"/>
      <c r="L48" s="562"/>
      <c r="M48" s="562"/>
      <c r="N48" s="562"/>
      <c r="O48" s="562"/>
      <c r="P48" s="562"/>
      <c r="Q48" s="564"/>
      <c r="R48" s="575">
        <f t="shared" si="14"/>
        <v>0</v>
      </c>
      <c r="S48" s="145"/>
    </row>
    <row r="49" spans="1:19" s="585" customFormat="1" ht="13.5" thickBot="1" x14ac:dyDescent="0.25">
      <c r="A49" s="583" t="s">
        <v>831</v>
      </c>
      <c r="B49" s="584" t="s">
        <v>830</v>
      </c>
      <c r="C49" s="579"/>
      <c r="D49" s="580"/>
      <c r="E49" s="580"/>
      <c r="F49" s="580"/>
      <c r="G49" s="580"/>
      <c r="H49" s="563">
        <f t="shared" ref="H49" si="21">G49+F49+E49+D49</f>
        <v>0</v>
      </c>
      <c r="I49" s="570">
        <f t="shared" ref="I49" si="22">SUM(C49+H49)</f>
        <v>0</v>
      </c>
      <c r="J49" s="560">
        <f t="shared" ref="J49" si="23">SUM(K49,L49,M49,N49,O49)</f>
        <v>0</v>
      </c>
      <c r="K49" s="580"/>
      <c r="L49" s="580"/>
      <c r="M49" s="580"/>
      <c r="N49" s="580"/>
      <c r="O49" s="580"/>
      <c r="P49" s="580"/>
      <c r="Q49" s="581"/>
      <c r="R49" s="575">
        <f>I49-J49</f>
        <v>0</v>
      </c>
      <c r="S49" s="582"/>
    </row>
    <row r="50" spans="1:19" ht="18" customHeight="1" thickBot="1" x14ac:dyDescent="0.25">
      <c r="A50" s="577" t="s">
        <v>488</v>
      </c>
      <c r="B50" s="578"/>
      <c r="C50" s="557">
        <f>C48+C42+C37+C36+C35+C34+C30+C29+C27+C26+C18+C12</f>
        <v>329</v>
      </c>
      <c r="D50" s="557">
        <f t="shared" ref="D50:S50" si="24">D48+D42+D37+D36+D35+D34+D30+D29+D27+D26+D18+D12</f>
        <v>3107</v>
      </c>
      <c r="E50" s="557">
        <f t="shared" si="24"/>
        <v>184</v>
      </c>
      <c r="F50" s="557">
        <f t="shared" si="24"/>
        <v>0</v>
      </c>
      <c r="G50" s="557">
        <f t="shared" si="24"/>
        <v>3</v>
      </c>
      <c r="H50" s="557">
        <f t="shared" si="24"/>
        <v>3294</v>
      </c>
      <c r="I50" s="557">
        <f t="shared" si="24"/>
        <v>3623</v>
      </c>
      <c r="J50" s="557">
        <f t="shared" si="24"/>
        <v>3345</v>
      </c>
      <c r="K50" s="557">
        <f t="shared" si="24"/>
        <v>2983</v>
      </c>
      <c r="L50" s="557">
        <f t="shared" si="24"/>
        <v>71</v>
      </c>
      <c r="M50" s="557">
        <f t="shared" si="24"/>
        <v>83</v>
      </c>
      <c r="N50" s="557">
        <f t="shared" si="24"/>
        <v>15</v>
      </c>
      <c r="O50" s="557">
        <f t="shared" si="24"/>
        <v>193</v>
      </c>
      <c r="P50" s="557">
        <f t="shared" si="24"/>
        <v>3230</v>
      </c>
      <c r="Q50" s="557">
        <f t="shared" si="24"/>
        <v>61</v>
      </c>
      <c r="R50" s="557">
        <f t="shared" si="24"/>
        <v>278</v>
      </c>
      <c r="S50" s="558">
        <f t="shared" si="24"/>
        <v>114</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105</v>
      </c>
      <c r="F52" s="325"/>
      <c r="G52" s="325"/>
      <c r="H52" s="325"/>
      <c r="I52" s="325"/>
      <c r="J52" s="325"/>
      <c r="K52" s="325"/>
      <c r="L52" s="326"/>
      <c r="M52" s="326"/>
      <c r="N52" s="326"/>
      <c r="O52" s="327"/>
      <c r="P52" s="328"/>
      <c r="Q52" s="328"/>
      <c r="R52" s="263"/>
    </row>
    <row r="53" spans="1:19" ht="25.5" customHeight="1" x14ac:dyDescent="0.2">
      <c r="A53" s="329" t="s">
        <v>106</v>
      </c>
      <c r="B53" s="382"/>
      <c r="C53" s="72" t="s">
        <v>107</v>
      </c>
      <c r="E53" s="653" t="s">
        <v>108</v>
      </c>
      <c r="F53" s="654" t="s">
        <v>109</v>
      </c>
      <c r="G53" s="654"/>
      <c r="H53" s="654"/>
      <c r="I53" s="654"/>
      <c r="J53" s="654" t="s">
        <v>110</v>
      </c>
      <c r="K53" s="654"/>
      <c r="L53" s="654"/>
      <c r="M53" s="654"/>
      <c r="N53" s="664"/>
      <c r="O53" s="664"/>
      <c r="P53" s="664"/>
      <c r="Q53" s="664"/>
      <c r="R53" s="664"/>
      <c r="S53" s="86"/>
    </row>
    <row r="54" spans="1:19" x14ac:dyDescent="0.2">
      <c r="A54" s="77" t="s">
        <v>111</v>
      </c>
      <c r="B54" s="383"/>
      <c r="C54" s="142">
        <v>779</v>
      </c>
      <c r="E54" s="653"/>
      <c r="F54" s="330" t="s">
        <v>112</v>
      </c>
      <c r="G54" s="330" t="s">
        <v>113</v>
      </c>
      <c r="H54" s="330" t="s">
        <v>114</v>
      </c>
      <c r="I54" s="330" t="s">
        <v>115</v>
      </c>
      <c r="J54" s="330" t="s">
        <v>112</v>
      </c>
      <c r="K54" s="330" t="s">
        <v>113</v>
      </c>
      <c r="L54" s="330" t="s">
        <v>114</v>
      </c>
      <c r="M54" s="330" t="s">
        <v>115</v>
      </c>
      <c r="N54" s="331"/>
      <c r="O54" s="331"/>
      <c r="P54" s="331"/>
      <c r="Q54" s="331"/>
      <c r="R54" s="331"/>
      <c r="S54" s="86"/>
    </row>
    <row r="55" spans="1:19" ht="12.75" customHeight="1" x14ac:dyDescent="0.2">
      <c r="A55" s="77" t="s">
        <v>116</v>
      </c>
      <c r="B55" s="383"/>
      <c r="C55" s="142">
        <v>441</v>
      </c>
      <c r="E55" s="342">
        <v>244</v>
      </c>
      <c r="F55" s="342">
        <v>10</v>
      </c>
      <c r="G55" s="343">
        <v>88</v>
      </c>
      <c r="H55" s="343">
        <v>60</v>
      </c>
      <c r="I55" s="343">
        <v>63</v>
      </c>
      <c r="J55" s="343">
        <v>3</v>
      </c>
      <c r="K55" s="343">
        <v>14</v>
      </c>
      <c r="L55" s="343">
        <v>3</v>
      </c>
      <c r="M55" s="343">
        <v>3</v>
      </c>
      <c r="N55" s="332"/>
      <c r="O55" s="332"/>
      <c r="P55" s="332"/>
      <c r="Q55" s="332"/>
      <c r="R55" s="332"/>
      <c r="S55" s="86"/>
    </row>
    <row r="56" spans="1:19" x14ac:dyDescent="0.2">
      <c r="A56" s="77" t="s">
        <v>117</v>
      </c>
      <c r="B56" s="383"/>
      <c r="C56" s="142">
        <v>288</v>
      </c>
      <c r="E56" s="342">
        <v>1</v>
      </c>
      <c r="F56" s="191"/>
      <c r="G56" s="342"/>
      <c r="H56" s="342">
        <v>1</v>
      </c>
      <c r="I56" s="342"/>
      <c r="J56" s="342"/>
      <c r="K56" s="342"/>
      <c r="L56" s="342"/>
      <c r="M56" s="342"/>
      <c r="N56" s="305"/>
      <c r="O56" s="305"/>
      <c r="P56" s="305"/>
      <c r="Q56" s="305"/>
      <c r="R56" s="305"/>
      <c r="S56" s="86"/>
    </row>
    <row r="57" spans="1:19" x14ac:dyDescent="0.2">
      <c r="A57" s="86"/>
      <c r="B57" s="86"/>
      <c r="C57" s="333"/>
      <c r="H57" s="334"/>
      <c r="I57" s="334"/>
      <c r="J57" s="334"/>
      <c r="N57" s="86"/>
      <c r="O57" s="650"/>
      <c r="P57" s="650"/>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118</v>
      </c>
      <c r="B59" s="382"/>
      <c r="C59" s="261" t="s">
        <v>107</v>
      </c>
      <c r="G59" s="337"/>
      <c r="H59" s="338"/>
      <c r="I59" s="338"/>
      <c r="P59" s="85"/>
      <c r="Q59" s="85"/>
    </row>
    <row r="60" spans="1:19" x14ac:dyDescent="0.2">
      <c r="A60" s="77" t="s">
        <v>119</v>
      </c>
      <c r="B60" s="383"/>
      <c r="C60" s="79">
        <v>36</v>
      </c>
      <c r="D60" s="86"/>
      <c r="E60" s="337"/>
      <c r="F60" s="337"/>
      <c r="H60" s="333"/>
      <c r="K60" s="333"/>
      <c r="L60" s="339"/>
      <c r="M60" s="339"/>
      <c r="N60" s="333"/>
      <c r="O60" s="333"/>
      <c r="P60" s="333"/>
      <c r="Q60" s="333"/>
    </row>
    <row r="61" spans="1:19" x14ac:dyDescent="0.2">
      <c r="A61" s="77" t="s">
        <v>120</v>
      </c>
      <c r="B61" s="383"/>
      <c r="C61" s="79">
        <v>5</v>
      </c>
      <c r="D61" s="86"/>
      <c r="H61" s="334"/>
      <c r="I61" s="334"/>
      <c r="J61" s="334"/>
      <c r="P61" s="333"/>
      <c r="Q61" s="333"/>
    </row>
    <row r="62" spans="1:19" x14ac:dyDescent="0.2">
      <c r="A62" s="77" t="s">
        <v>122</v>
      </c>
      <c r="B62" s="383"/>
      <c r="C62" s="79">
        <v>2</v>
      </c>
      <c r="D62" s="86"/>
      <c r="E62" s="337"/>
      <c r="F62" s="337"/>
      <c r="G62" s="86"/>
      <c r="H62" s="334"/>
      <c r="I62" s="334"/>
      <c r="J62" s="616" t="s">
        <v>57</v>
      </c>
      <c r="K62" s="616"/>
      <c r="L62" s="616"/>
      <c r="M62" s="616"/>
      <c r="N62" s="616"/>
      <c r="O62" s="616"/>
      <c r="P62" s="333"/>
      <c r="Q62" s="333"/>
    </row>
    <row r="63" spans="1:19" ht="24.95" customHeight="1" x14ac:dyDescent="0.2">
      <c r="A63" s="83" t="s">
        <v>262</v>
      </c>
      <c r="B63" s="383"/>
      <c r="C63" s="79">
        <v>6</v>
      </c>
      <c r="E63" s="337"/>
      <c r="F63" s="337"/>
      <c r="G63" s="340"/>
      <c r="H63" s="334"/>
      <c r="I63" s="334"/>
      <c r="J63" s="89" t="s">
        <v>433</v>
      </c>
      <c r="K63" s="333"/>
      <c r="L63" s="333"/>
      <c r="M63" s="333"/>
      <c r="N63" s="333"/>
      <c r="O63" s="333"/>
      <c r="P63" s="333"/>
      <c r="Q63" s="333"/>
    </row>
    <row r="64" spans="1:19" x14ac:dyDescent="0.2">
      <c r="J64" s="263" t="s">
        <v>559</v>
      </c>
    </row>
    <row r="65" spans="1:17" s="70" customFormat="1" x14ac:dyDescent="0.2">
      <c r="J65" s="6" t="s">
        <v>562</v>
      </c>
      <c r="K65" s="87"/>
      <c r="L65" s="87"/>
      <c r="M65" s="87"/>
      <c r="N65" s="87"/>
      <c r="O65" s="81"/>
    </row>
    <row r="66" spans="1:17" s="70" customFormat="1" x14ac:dyDescent="0.2">
      <c r="A66" s="398" t="s">
        <v>565</v>
      </c>
      <c r="B66" s="399"/>
      <c r="C66" s="400" t="s">
        <v>107</v>
      </c>
      <c r="J66" s="6" t="s">
        <v>569</v>
      </c>
      <c r="K66" s="87"/>
      <c r="L66" s="87"/>
      <c r="M66" s="87"/>
      <c r="N66" s="87"/>
      <c r="O66" s="81"/>
    </row>
    <row r="67" spans="1:17" s="70" customFormat="1" ht="25.5" x14ac:dyDescent="0.2">
      <c r="A67" s="387" t="s">
        <v>564</v>
      </c>
      <c r="B67" s="393"/>
      <c r="C67" s="397">
        <v>291</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849</v>
      </c>
      <c r="B70" s="71"/>
      <c r="C70" s="648" t="s">
        <v>851</v>
      </c>
      <c r="D70" s="648"/>
      <c r="E70" s="648"/>
      <c r="F70" s="648"/>
      <c r="K70" s="649" t="s">
        <v>63</v>
      </c>
      <c r="L70" s="649"/>
      <c r="M70" s="649"/>
      <c r="N70" s="649"/>
      <c r="O70" s="649"/>
      <c r="P70" s="649"/>
      <c r="Q70" s="386"/>
    </row>
    <row r="71" spans="1:17" s="70" customFormat="1" x14ac:dyDescent="0.2"/>
    <row r="72" spans="1:17" s="70" customFormat="1" x14ac:dyDescent="0.2">
      <c r="A72" s="71" t="s">
        <v>850</v>
      </c>
      <c r="B72" s="71"/>
      <c r="C72" s="648" t="s">
        <v>852</v>
      </c>
      <c r="D72" s="648"/>
      <c r="E72" s="648"/>
      <c r="F72" s="648"/>
      <c r="K72" s="649" t="s">
        <v>124</v>
      </c>
      <c r="L72" s="649"/>
      <c r="M72" s="649"/>
      <c r="N72" s="649"/>
      <c r="O72" s="649"/>
      <c r="P72" s="649"/>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94" activePane="bottomRight" state="frozen"/>
      <selection pane="topRight" activeCell="C1" sqref="C1"/>
      <selection pane="bottomLeft" activeCell="A10" sqref="A10"/>
      <selection pane="bottomRight" activeCell="M1" sqref="M1"/>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02" t="s">
        <v>863</v>
      </c>
      <c r="B1" s="702"/>
      <c r="C1" s="702"/>
      <c r="D1" s="702"/>
      <c r="E1" s="702"/>
      <c r="F1" s="702"/>
      <c r="G1" s="702"/>
      <c r="H1" s="702"/>
      <c r="I1" s="702"/>
      <c r="J1" s="702"/>
      <c r="K1" s="187" t="s">
        <v>861</v>
      </c>
      <c r="L1" s="262" t="s">
        <v>45</v>
      </c>
      <c r="M1" s="188">
        <v>12</v>
      </c>
      <c r="N1" s="703" t="s">
        <v>853</v>
      </c>
      <c r="O1" s="703"/>
      <c r="P1" s="703"/>
      <c r="Q1" s="703"/>
      <c r="R1" s="344"/>
      <c r="T1" s="628" t="s">
        <v>242</v>
      </c>
      <c r="U1" s="628"/>
      <c r="V1" s="628"/>
    </row>
    <row r="2" spans="1:31" s="6" customFormat="1" ht="13.5" thickBot="1" x14ac:dyDescent="0.25">
      <c r="A2" s="420"/>
      <c r="B2" s="699" t="s">
        <v>125</v>
      </c>
      <c r="C2" s="700"/>
      <c r="D2" s="700"/>
      <c r="E2" s="700"/>
      <c r="F2" s="700"/>
      <c r="G2" s="700"/>
      <c r="H2" s="700"/>
      <c r="I2" s="700"/>
      <c r="J2" s="700"/>
      <c r="K2" s="700"/>
      <c r="L2" s="700"/>
      <c r="M2" s="700"/>
      <c r="N2" s="700"/>
      <c r="O2" s="700"/>
      <c r="P2" s="700"/>
      <c r="Q2" s="700"/>
      <c r="R2" s="700"/>
      <c r="S2" s="701"/>
      <c r="T2" s="706" t="s">
        <v>126</v>
      </c>
      <c r="U2" s="707"/>
      <c r="V2" s="707"/>
      <c r="W2" s="700"/>
      <c r="X2" s="700"/>
      <c r="Y2" s="700"/>
      <c r="Z2" s="700"/>
      <c r="AA2" s="700"/>
      <c r="AB2" s="700"/>
      <c r="AC2" s="700"/>
      <c r="AD2" s="700"/>
      <c r="AE2" s="701"/>
    </row>
    <row r="3" spans="1:31" ht="12.75" customHeight="1" x14ac:dyDescent="0.2">
      <c r="A3" s="724" t="s">
        <v>127</v>
      </c>
      <c r="B3" s="727" t="s">
        <v>78</v>
      </c>
      <c r="C3" s="729" t="s">
        <v>128</v>
      </c>
      <c r="D3" s="704" t="s">
        <v>129</v>
      </c>
      <c r="E3" s="704"/>
      <c r="F3" s="704"/>
      <c r="G3" s="705"/>
      <c r="H3" s="714" t="s">
        <v>246</v>
      </c>
      <c r="I3" s="732" t="s">
        <v>288</v>
      </c>
      <c r="J3" s="693" t="s">
        <v>289</v>
      </c>
      <c r="K3" s="705" t="s">
        <v>0</v>
      </c>
      <c r="L3" s="722"/>
      <c r="M3" s="722"/>
      <c r="N3" s="723"/>
      <c r="O3" s="708" t="s">
        <v>130</v>
      </c>
      <c r="P3" s="709"/>
      <c r="Q3" s="714" t="s">
        <v>131</v>
      </c>
      <c r="R3" s="714" t="s">
        <v>82</v>
      </c>
      <c r="S3" s="715" t="s">
        <v>132</v>
      </c>
      <c r="T3" s="695" t="s">
        <v>133</v>
      </c>
      <c r="U3" s="695"/>
      <c r="V3" s="695"/>
      <c r="W3" s="717" t="s">
        <v>803</v>
      </c>
      <c r="X3" s="717"/>
      <c r="Y3" s="717"/>
      <c r="Z3" s="717"/>
      <c r="AA3" s="717"/>
      <c r="AB3" s="717"/>
      <c r="AC3" s="717"/>
      <c r="AD3" s="717"/>
      <c r="AE3" s="718" t="s">
        <v>134</v>
      </c>
    </row>
    <row r="4" spans="1:31" ht="26.25" customHeight="1" x14ac:dyDescent="0.2">
      <c r="A4" s="725"/>
      <c r="B4" s="728"/>
      <c r="C4" s="730"/>
      <c r="D4" s="696" t="s">
        <v>135</v>
      </c>
      <c r="E4" s="734" t="s">
        <v>136</v>
      </c>
      <c r="F4" s="735"/>
      <c r="G4" s="736"/>
      <c r="H4" s="697"/>
      <c r="I4" s="733"/>
      <c r="J4" s="694"/>
      <c r="K4" s="691" t="s">
        <v>275</v>
      </c>
      <c r="L4" s="692" t="s">
        <v>137</v>
      </c>
      <c r="M4" s="695" t="s">
        <v>138</v>
      </c>
      <c r="N4" s="695"/>
      <c r="O4" s="710"/>
      <c r="P4" s="711"/>
      <c r="Q4" s="697"/>
      <c r="R4" s="697"/>
      <c r="S4" s="716"/>
      <c r="T4" s="692" t="s">
        <v>135</v>
      </c>
      <c r="U4" s="720" t="s">
        <v>136</v>
      </c>
      <c r="V4" s="721"/>
      <c r="W4" s="696" t="s">
        <v>139</v>
      </c>
      <c r="X4" s="696" t="s">
        <v>140</v>
      </c>
      <c r="Y4" s="734" t="s">
        <v>141</v>
      </c>
      <c r="Z4" s="736"/>
      <c r="AA4" s="696" t="s">
        <v>142</v>
      </c>
      <c r="AB4" s="696" t="s">
        <v>143</v>
      </c>
      <c r="AC4" s="696" t="s">
        <v>144</v>
      </c>
      <c r="AD4" s="696" t="s">
        <v>145</v>
      </c>
      <c r="AE4" s="719"/>
    </row>
    <row r="5" spans="1:31" ht="12.75" customHeight="1" x14ac:dyDescent="0.2">
      <c r="A5" s="726"/>
      <c r="B5" s="728"/>
      <c r="C5" s="731"/>
      <c r="D5" s="697"/>
      <c r="E5" s="712"/>
      <c r="F5" s="737"/>
      <c r="G5" s="713"/>
      <c r="H5" s="697"/>
      <c r="I5" s="733"/>
      <c r="J5" s="694"/>
      <c r="K5" s="691"/>
      <c r="L5" s="692"/>
      <c r="M5" s="695"/>
      <c r="N5" s="695"/>
      <c r="O5" s="712"/>
      <c r="P5" s="713"/>
      <c r="Q5" s="697"/>
      <c r="R5" s="697"/>
      <c r="S5" s="716"/>
      <c r="T5" s="692"/>
      <c r="U5" s="740" t="s">
        <v>804</v>
      </c>
      <c r="V5" s="696" t="s">
        <v>805</v>
      </c>
      <c r="W5" s="697"/>
      <c r="X5" s="697"/>
      <c r="Y5" s="712"/>
      <c r="Z5" s="713"/>
      <c r="AA5" s="697"/>
      <c r="AB5" s="697"/>
      <c r="AC5" s="697"/>
      <c r="AD5" s="697"/>
      <c r="AE5" s="719"/>
    </row>
    <row r="6" spans="1:31" ht="12.75" customHeight="1" x14ac:dyDescent="0.2">
      <c r="A6" s="726"/>
      <c r="B6" s="728"/>
      <c r="C6" s="731"/>
      <c r="D6" s="697"/>
      <c r="E6" s="696" t="s">
        <v>268</v>
      </c>
      <c r="F6" s="692" t="s">
        <v>83</v>
      </c>
      <c r="G6" s="738" t="s">
        <v>146</v>
      </c>
      <c r="H6" s="697"/>
      <c r="I6" s="733"/>
      <c r="J6" s="694"/>
      <c r="K6" s="691"/>
      <c r="L6" s="692"/>
      <c r="M6" s="692" t="s">
        <v>139</v>
      </c>
      <c r="N6" s="692" t="s">
        <v>147</v>
      </c>
      <c r="O6" s="692" t="s">
        <v>148</v>
      </c>
      <c r="P6" s="692" t="s">
        <v>149</v>
      </c>
      <c r="Q6" s="697"/>
      <c r="R6" s="697"/>
      <c r="S6" s="716"/>
      <c r="T6" s="692"/>
      <c r="U6" s="741"/>
      <c r="V6" s="697"/>
      <c r="W6" s="697"/>
      <c r="X6" s="697"/>
      <c r="Y6" s="692" t="s">
        <v>135</v>
      </c>
      <c r="Z6" s="692" t="s">
        <v>257</v>
      </c>
      <c r="AA6" s="697"/>
      <c r="AB6" s="697"/>
      <c r="AC6" s="697"/>
      <c r="AD6" s="697"/>
      <c r="AE6" s="719"/>
    </row>
    <row r="7" spans="1:31" ht="57" customHeight="1" x14ac:dyDescent="0.2">
      <c r="A7" s="726"/>
      <c r="B7" s="728"/>
      <c r="C7" s="731"/>
      <c r="D7" s="697"/>
      <c r="E7" s="697"/>
      <c r="F7" s="692"/>
      <c r="G7" s="738"/>
      <c r="H7" s="697"/>
      <c r="I7" s="733"/>
      <c r="J7" s="694"/>
      <c r="K7" s="691"/>
      <c r="L7" s="692"/>
      <c r="M7" s="692"/>
      <c r="N7" s="692"/>
      <c r="O7" s="692"/>
      <c r="P7" s="692"/>
      <c r="Q7" s="697"/>
      <c r="R7" s="697"/>
      <c r="S7" s="716"/>
      <c r="T7" s="692"/>
      <c r="U7" s="741"/>
      <c r="V7" s="697"/>
      <c r="W7" s="697"/>
      <c r="X7" s="697"/>
      <c r="Y7" s="692"/>
      <c r="Z7" s="692"/>
      <c r="AA7" s="697"/>
      <c r="AB7" s="697"/>
      <c r="AC7" s="697"/>
      <c r="AD7" s="697"/>
      <c r="AE7" s="719"/>
    </row>
    <row r="8" spans="1:31" ht="49.5" customHeight="1" x14ac:dyDescent="0.2">
      <c r="A8" s="726"/>
      <c r="B8" s="728"/>
      <c r="C8" s="731"/>
      <c r="D8" s="697"/>
      <c r="E8" s="697"/>
      <c r="F8" s="692"/>
      <c r="G8" s="738"/>
      <c r="H8" s="697"/>
      <c r="I8" s="733"/>
      <c r="J8" s="694"/>
      <c r="K8" s="691"/>
      <c r="L8" s="692"/>
      <c r="M8" s="692"/>
      <c r="N8" s="692"/>
      <c r="O8" s="692"/>
      <c r="P8" s="692"/>
      <c r="Q8" s="697"/>
      <c r="R8" s="697"/>
      <c r="S8" s="716"/>
      <c r="T8" s="692"/>
      <c r="U8" s="741"/>
      <c r="V8" s="697"/>
      <c r="W8" s="697"/>
      <c r="X8" s="697"/>
      <c r="Y8" s="692"/>
      <c r="Z8" s="692"/>
      <c r="AA8" s="697"/>
      <c r="AB8" s="697"/>
      <c r="AC8" s="697"/>
      <c r="AD8" s="697"/>
      <c r="AE8" s="719"/>
    </row>
    <row r="9" spans="1:31" ht="13.5" thickBot="1" x14ac:dyDescent="0.25">
      <c r="A9" s="726"/>
      <c r="B9" s="728"/>
      <c r="C9" s="731"/>
      <c r="D9" s="698"/>
      <c r="E9" s="697"/>
      <c r="F9" s="696"/>
      <c r="G9" s="739"/>
      <c r="H9" s="697"/>
      <c r="I9" s="733"/>
      <c r="J9" s="694"/>
      <c r="K9" s="691"/>
      <c r="L9" s="692"/>
      <c r="M9" s="692"/>
      <c r="N9" s="692"/>
      <c r="O9" s="696"/>
      <c r="P9" s="696"/>
      <c r="Q9" s="697"/>
      <c r="R9" s="697"/>
      <c r="S9" s="716"/>
      <c r="T9" s="692"/>
      <c r="U9" s="741"/>
      <c r="V9" s="697"/>
      <c r="W9" s="698"/>
      <c r="X9" s="698"/>
      <c r="Y9" s="696"/>
      <c r="Z9" s="696"/>
      <c r="AA9" s="698"/>
      <c r="AB9" s="698"/>
      <c r="AC9" s="698"/>
      <c r="AD9" s="698"/>
      <c r="AE9" s="719"/>
    </row>
    <row r="10" spans="1:31" ht="13.5" thickBot="1" x14ac:dyDescent="0.25">
      <c r="A10" s="421" t="s">
        <v>48</v>
      </c>
      <c r="B10" s="422" t="s">
        <v>49</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291</v>
      </c>
      <c r="B11" s="427" t="s">
        <v>94</v>
      </c>
      <c r="C11" s="428">
        <v>0</v>
      </c>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292</v>
      </c>
      <c r="B12" s="435" t="s">
        <v>96</v>
      </c>
      <c r="C12" s="436">
        <v>7</v>
      </c>
      <c r="D12" s="437">
        <v>12</v>
      </c>
      <c r="E12" s="437"/>
      <c r="F12" s="437"/>
      <c r="G12" s="437">
        <v>1</v>
      </c>
      <c r="H12" s="437"/>
      <c r="I12" s="438">
        <f t="shared" ref="I12:I80" si="0">D12+H12</f>
        <v>12</v>
      </c>
      <c r="J12" s="439">
        <f t="shared" ref="J12:J80" si="1">I12+C12</f>
        <v>19</v>
      </c>
      <c r="K12" s="439">
        <f t="shared" ref="K12:K80" si="2">L12+M12</f>
        <v>14</v>
      </c>
      <c r="L12" s="437">
        <v>3</v>
      </c>
      <c r="M12" s="437">
        <v>11</v>
      </c>
      <c r="N12" s="437">
        <v>11</v>
      </c>
      <c r="O12" s="437"/>
      <c r="P12" s="437">
        <v>1</v>
      </c>
      <c r="Q12" s="437">
        <v>10</v>
      </c>
      <c r="R12" s="437">
        <v>3</v>
      </c>
      <c r="S12" s="440">
        <f t="shared" ref="S12:S80" si="3">J12-K12</f>
        <v>5</v>
      </c>
      <c r="T12" s="436">
        <v>14</v>
      </c>
      <c r="U12" s="437">
        <v>1</v>
      </c>
      <c r="V12" s="437">
        <v>3</v>
      </c>
      <c r="W12" s="438">
        <f t="shared" ref="W12:W80" si="4">Y12+AB12+AA12+AC12+AD12</f>
        <v>13</v>
      </c>
      <c r="X12" s="437">
        <v>3</v>
      </c>
      <c r="Y12" s="437">
        <v>3</v>
      </c>
      <c r="Z12" s="437">
        <v>2</v>
      </c>
      <c r="AA12" s="437"/>
      <c r="AB12" s="437">
        <v>3</v>
      </c>
      <c r="AC12" s="437">
        <v>4</v>
      </c>
      <c r="AD12" s="437">
        <v>3</v>
      </c>
      <c r="AE12" s="441">
        <v>11</v>
      </c>
    </row>
    <row r="13" spans="1:31" ht="16.5" x14ac:dyDescent="0.25">
      <c r="A13" s="442" t="s">
        <v>813</v>
      </c>
      <c r="B13" s="443" t="s">
        <v>150</v>
      </c>
      <c r="C13" s="444">
        <v>0</v>
      </c>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814</v>
      </c>
      <c r="B14" s="443" t="s">
        <v>293</v>
      </c>
      <c r="C14" s="444">
        <v>3</v>
      </c>
      <c r="D14" s="445">
        <v>2</v>
      </c>
      <c r="E14" s="445"/>
      <c r="F14" s="445"/>
      <c r="G14" s="445"/>
      <c r="H14" s="445"/>
      <c r="I14" s="438">
        <f t="shared" si="0"/>
        <v>2</v>
      </c>
      <c r="J14" s="439">
        <f t="shared" si="1"/>
        <v>5</v>
      </c>
      <c r="K14" s="439">
        <f t="shared" si="2"/>
        <v>3</v>
      </c>
      <c r="L14" s="445">
        <v>1</v>
      </c>
      <c r="M14" s="445">
        <v>2</v>
      </c>
      <c r="N14" s="445">
        <v>2</v>
      </c>
      <c r="O14" s="445"/>
      <c r="P14" s="445"/>
      <c r="Q14" s="445">
        <v>3</v>
      </c>
      <c r="R14" s="445">
        <v>1</v>
      </c>
      <c r="S14" s="440">
        <f t="shared" si="3"/>
        <v>2</v>
      </c>
      <c r="T14" s="444">
        <v>4</v>
      </c>
      <c r="U14" s="445"/>
      <c r="V14" s="445"/>
      <c r="W14" s="438">
        <f t="shared" si="4"/>
        <v>4</v>
      </c>
      <c r="X14" s="445"/>
      <c r="Y14" s="445">
        <v>1</v>
      </c>
      <c r="Z14" s="445"/>
      <c r="AA14" s="445"/>
      <c r="AB14" s="445"/>
      <c r="AC14" s="445">
        <v>3</v>
      </c>
      <c r="AD14" s="445"/>
      <c r="AE14" s="446">
        <v>3</v>
      </c>
    </row>
    <row r="15" spans="1:31" s="586" customFormat="1" ht="25.5" x14ac:dyDescent="0.25">
      <c r="A15" s="450" t="s">
        <v>815</v>
      </c>
      <c r="B15" s="449" t="s">
        <v>816</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294</v>
      </c>
      <c r="B16" s="435" t="s">
        <v>97</v>
      </c>
      <c r="C16" s="436">
        <v>4</v>
      </c>
      <c r="D16" s="437">
        <v>6</v>
      </c>
      <c r="E16" s="437"/>
      <c r="F16" s="437"/>
      <c r="G16" s="437">
        <v>1</v>
      </c>
      <c r="H16" s="437"/>
      <c r="I16" s="438">
        <f t="shared" si="0"/>
        <v>6</v>
      </c>
      <c r="J16" s="439">
        <f t="shared" si="1"/>
        <v>10</v>
      </c>
      <c r="K16" s="439">
        <f t="shared" si="2"/>
        <v>6</v>
      </c>
      <c r="L16" s="437">
        <v>3</v>
      </c>
      <c r="M16" s="437">
        <v>3</v>
      </c>
      <c r="N16" s="437">
        <v>3</v>
      </c>
      <c r="O16" s="437"/>
      <c r="P16" s="437">
        <v>1</v>
      </c>
      <c r="Q16" s="437">
        <v>4</v>
      </c>
      <c r="R16" s="437">
        <v>3</v>
      </c>
      <c r="S16" s="440">
        <f t="shared" si="3"/>
        <v>4</v>
      </c>
      <c r="T16" s="436">
        <v>5</v>
      </c>
      <c r="U16" s="437"/>
      <c r="V16" s="437"/>
      <c r="W16" s="438">
        <f t="shared" si="4"/>
        <v>6</v>
      </c>
      <c r="X16" s="437"/>
      <c r="Y16" s="437">
        <v>5</v>
      </c>
      <c r="Z16" s="437">
        <v>1</v>
      </c>
      <c r="AA16" s="437"/>
      <c r="AB16" s="437">
        <v>1</v>
      </c>
      <c r="AC16" s="437"/>
      <c r="AD16" s="437"/>
      <c r="AE16" s="441">
        <v>2</v>
      </c>
    </row>
    <row r="17" spans="1:31" ht="16.5" x14ac:dyDescent="0.25">
      <c r="A17" s="448" t="s">
        <v>552</v>
      </c>
      <c r="B17" s="449" t="s">
        <v>295</v>
      </c>
      <c r="C17" s="444">
        <v>0</v>
      </c>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817</v>
      </c>
      <c r="B18" s="449" t="s">
        <v>298</v>
      </c>
      <c r="C18" s="444">
        <v>0</v>
      </c>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497</v>
      </c>
      <c r="B19" s="449" t="s">
        <v>296</v>
      </c>
      <c r="C19" s="444">
        <v>0</v>
      </c>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63.75" x14ac:dyDescent="0.25">
      <c r="A20" s="450" t="s">
        <v>832</v>
      </c>
      <c r="B20" s="449" t="s">
        <v>297</v>
      </c>
      <c r="C20" s="444">
        <v>0</v>
      </c>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835</v>
      </c>
      <c r="B21" s="449" t="s">
        <v>299</v>
      </c>
      <c r="C21" s="444">
        <v>0</v>
      </c>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818</v>
      </c>
      <c r="B22" s="449" t="s">
        <v>819</v>
      </c>
      <c r="C22" s="444">
        <v>0</v>
      </c>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834</v>
      </c>
      <c r="B23" s="449" t="s">
        <v>833</v>
      </c>
      <c r="C23" s="444">
        <v>0</v>
      </c>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828</v>
      </c>
      <c r="B24" s="449" t="s">
        <v>820</v>
      </c>
      <c r="C24" s="444">
        <v>0</v>
      </c>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829</v>
      </c>
      <c r="B25" s="449" t="s">
        <v>821</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498</v>
      </c>
      <c r="B26" s="449" t="s">
        <v>300</v>
      </c>
      <c r="C26" s="444"/>
      <c r="D26" s="445"/>
      <c r="E26" s="445"/>
      <c r="F26" s="445"/>
      <c r="G26" s="445"/>
      <c r="H26" s="445"/>
      <c r="I26" s="438">
        <f t="shared" si="0"/>
        <v>0</v>
      </c>
      <c r="J26" s="439">
        <f t="shared" si="1"/>
        <v>0</v>
      </c>
      <c r="K26" s="439">
        <f t="shared" si="2"/>
        <v>0</v>
      </c>
      <c r="L26" s="445"/>
      <c r="M26" s="445"/>
      <c r="N26" s="445"/>
      <c r="O26" s="445"/>
      <c r="P26" s="445"/>
      <c r="Q26" s="445"/>
      <c r="R26" s="445"/>
      <c r="S26" s="440">
        <f t="shared" si="3"/>
        <v>0</v>
      </c>
      <c r="T26" s="444"/>
      <c r="U26" s="445"/>
      <c r="V26" s="445"/>
      <c r="W26" s="438">
        <f t="shared" si="4"/>
        <v>0</v>
      </c>
      <c r="X26" s="445"/>
      <c r="Y26" s="445"/>
      <c r="Z26" s="445"/>
      <c r="AA26" s="445"/>
      <c r="AB26" s="445"/>
      <c r="AC26" s="445"/>
      <c r="AD26" s="445"/>
      <c r="AE26" s="446"/>
    </row>
    <row r="27" spans="1:31" ht="15" x14ac:dyDescent="0.25">
      <c r="A27" s="451" t="s">
        <v>499</v>
      </c>
      <c r="B27" s="449" t="s">
        <v>301</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500</v>
      </c>
      <c r="B28" s="443" t="s">
        <v>302</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501</v>
      </c>
      <c r="B29" s="443" t="s">
        <v>303</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502</v>
      </c>
      <c r="B30" s="443" t="s">
        <v>304</v>
      </c>
      <c r="C30" s="444">
        <v>0</v>
      </c>
      <c r="D30" s="445">
        <v>1</v>
      </c>
      <c r="E30" s="445"/>
      <c r="F30" s="445"/>
      <c r="G30" s="445"/>
      <c r="H30" s="445"/>
      <c r="I30" s="438">
        <f t="shared" si="0"/>
        <v>1</v>
      </c>
      <c r="J30" s="439">
        <f t="shared" si="1"/>
        <v>1</v>
      </c>
      <c r="K30" s="439">
        <f t="shared" si="2"/>
        <v>1</v>
      </c>
      <c r="L30" s="445">
        <v>1</v>
      </c>
      <c r="M30" s="445"/>
      <c r="N30" s="445"/>
      <c r="O30" s="445"/>
      <c r="P30" s="445"/>
      <c r="Q30" s="445">
        <v>1</v>
      </c>
      <c r="R30" s="445"/>
      <c r="S30" s="440">
        <f t="shared" si="3"/>
        <v>0</v>
      </c>
      <c r="T30" s="444">
        <v>1</v>
      </c>
      <c r="U30" s="445"/>
      <c r="V30" s="445"/>
      <c r="W30" s="438">
        <f t="shared" si="4"/>
        <v>1</v>
      </c>
      <c r="X30" s="445"/>
      <c r="Y30" s="445">
        <v>1</v>
      </c>
      <c r="Z30" s="445"/>
      <c r="AA30" s="445"/>
      <c r="AB30" s="445"/>
      <c r="AC30" s="445"/>
      <c r="AD30" s="445"/>
      <c r="AE30" s="446"/>
    </row>
    <row r="31" spans="1:31" ht="15" x14ac:dyDescent="0.25">
      <c r="A31" s="451" t="s">
        <v>503</v>
      </c>
      <c r="B31" s="443" t="s">
        <v>305</v>
      </c>
      <c r="C31" s="444">
        <v>0</v>
      </c>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504</v>
      </c>
      <c r="B32" s="443" t="s">
        <v>306</v>
      </c>
      <c r="C32" s="444">
        <v>0</v>
      </c>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505</v>
      </c>
      <c r="B33" s="443" t="s">
        <v>307</v>
      </c>
      <c r="C33" s="444">
        <v>0</v>
      </c>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506</v>
      </c>
      <c r="B34" s="443" t="s">
        <v>308</v>
      </c>
      <c r="C34" s="444">
        <v>0</v>
      </c>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507</v>
      </c>
      <c r="B35" s="443" t="s">
        <v>309</v>
      </c>
      <c r="C35" s="444">
        <v>0</v>
      </c>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508</v>
      </c>
      <c r="B36" s="443" t="s">
        <v>310</v>
      </c>
      <c r="C36" s="444">
        <v>0</v>
      </c>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509</v>
      </c>
      <c r="B37" s="443" t="s">
        <v>311</v>
      </c>
      <c r="C37" s="444">
        <v>0</v>
      </c>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510</v>
      </c>
      <c r="B38" s="443" t="s">
        <v>312</v>
      </c>
      <c r="C38" s="444">
        <v>0</v>
      </c>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511</v>
      </c>
      <c r="B39" s="443" t="s">
        <v>313</v>
      </c>
      <c r="C39" s="444">
        <v>0</v>
      </c>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314</v>
      </c>
      <c r="B40" s="435" t="s">
        <v>99</v>
      </c>
      <c r="C40" s="436">
        <v>1</v>
      </c>
      <c r="D40" s="437">
        <v>1</v>
      </c>
      <c r="E40" s="437"/>
      <c r="F40" s="437"/>
      <c r="G40" s="437"/>
      <c r="H40" s="437"/>
      <c r="I40" s="438">
        <f t="shared" si="0"/>
        <v>1</v>
      </c>
      <c r="J40" s="439">
        <f t="shared" si="1"/>
        <v>2</v>
      </c>
      <c r="K40" s="439">
        <f t="shared" si="2"/>
        <v>2</v>
      </c>
      <c r="L40" s="437">
        <v>1</v>
      </c>
      <c r="M40" s="437">
        <v>1</v>
      </c>
      <c r="N40" s="437">
        <v>1</v>
      </c>
      <c r="O40" s="437"/>
      <c r="P40" s="437"/>
      <c r="Q40" s="437">
        <v>1</v>
      </c>
      <c r="R40" s="437"/>
      <c r="S40" s="440">
        <f t="shared" si="3"/>
        <v>0</v>
      </c>
      <c r="T40" s="436">
        <v>3</v>
      </c>
      <c r="U40" s="437">
        <v>2</v>
      </c>
      <c r="V40" s="437"/>
      <c r="W40" s="438">
        <f t="shared" si="4"/>
        <v>1</v>
      </c>
      <c r="X40" s="437"/>
      <c r="Y40" s="437">
        <v>1</v>
      </c>
      <c r="Z40" s="437"/>
      <c r="AA40" s="437"/>
      <c r="AB40" s="437"/>
      <c r="AC40" s="437"/>
      <c r="AD40" s="437"/>
      <c r="AE40" s="441">
        <v>1</v>
      </c>
    </row>
    <row r="41" spans="1:31" ht="29.25" x14ac:dyDescent="0.25">
      <c r="A41" s="448" t="s">
        <v>553</v>
      </c>
      <c r="B41" s="443" t="s">
        <v>151</v>
      </c>
      <c r="C41" s="444">
        <v>0</v>
      </c>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512</v>
      </c>
      <c r="B42" s="443" t="s">
        <v>315</v>
      </c>
      <c r="C42" s="444">
        <v>0</v>
      </c>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513</v>
      </c>
      <c r="B43" s="449" t="s">
        <v>152</v>
      </c>
      <c r="C43" s="444">
        <v>0</v>
      </c>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514</v>
      </c>
      <c r="B44" s="449" t="s">
        <v>153</v>
      </c>
      <c r="C44" s="444">
        <v>0</v>
      </c>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515</v>
      </c>
      <c r="B45" s="449" t="s">
        <v>154</v>
      </c>
      <c r="C45" s="444">
        <v>0</v>
      </c>
      <c r="D45" s="445"/>
      <c r="E45" s="445"/>
      <c r="F45" s="445"/>
      <c r="G45" s="445"/>
      <c r="H45" s="445"/>
      <c r="I45" s="438">
        <f t="shared" si="0"/>
        <v>0</v>
      </c>
      <c r="J45" s="439">
        <f t="shared" si="1"/>
        <v>0</v>
      </c>
      <c r="K45" s="439">
        <f t="shared" si="2"/>
        <v>0</v>
      </c>
      <c r="L45" s="445"/>
      <c r="M45" s="445"/>
      <c r="N45" s="445"/>
      <c r="O45" s="445"/>
      <c r="P45" s="445"/>
      <c r="Q45" s="445"/>
      <c r="R45" s="445"/>
      <c r="S45" s="440">
        <f t="shared" si="3"/>
        <v>0</v>
      </c>
      <c r="T45" s="444"/>
      <c r="U45" s="445"/>
      <c r="V45" s="445"/>
      <c r="W45" s="438">
        <f t="shared" si="4"/>
        <v>0</v>
      </c>
      <c r="X45" s="445"/>
      <c r="Y45" s="445"/>
      <c r="Z45" s="445"/>
      <c r="AA45" s="445"/>
      <c r="AB45" s="445"/>
      <c r="AC45" s="445"/>
      <c r="AD45" s="445"/>
      <c r="AE45" s="446"/>
    </row>
    <row r="46" spans="1:31" ht="15" x14ac:dyDescent="0.25">
      <c r="A46" s="450" t="s">
        <v>516</v>
      </c>
      <c r="B46" s="449" t="s">
        <v>316</v>
      </c>
      <c r="C46" s="444">
        <v>0</v>
      </c>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517</v>
      </c>
      <c r="B47" s="449" t="s">
        <v>317</v>
      </c>
      <c r="C47" s="444">
        <v>0</v>
      </c>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318</v>
      </c>
      <c r="B48" s="435" t="s">
        <v>100</v>
      </c>
      <c r="C48" s="436">
        <v>7</v>
      </c>
      <c r="D48" s="437">
        <v>14</v>
      </c>
      <c r="E48" s="437"/>
      <c r="F48" s="437"/>
      <c r="G48" s="437"/>
      <c r="H48" s="437"/>
      <c r="I48" s="438">
        <f t="shared" si="0"/>
        <v>14</v>
      </c>
      <c r="J48" s="439">
        <f t="shared" si="1"/>
        <v>21</v>
      </c>
      <c r="K48" s="439">
        <f t="shared" si="2"/>
        <v>18</v>
      </c>
      <c r="L48" s="437">
        <v>12</v>
      </c>
      <c r="M48" s="437">
        <v>6</v>
      </c>
      <c r="N48" s="437">
        <v>6</v>
      </c>
      <c r="O48" s="437"/>
      <c r="P48" s="437"/>
      <c r="Q48" s="437">
        <v>11</v>
      </c>
      <c r="R48" s="437">
        <v>3</v>
      </c>
      <c r="S48" s="440">
        <f t="shared" si="3"/>
        <v>3</v>
      </c>
      <c r="T48" s="436">
        <v>18</v>
      </c>
      <c r="U48" s="437"/>
      <c r="V48" s="437">
        <v>5</v>
      </c>
      <c r="W48" s="438">
        <f t="shared" si="4"/>
        <v>18</v>
      </c>
      <c r="X48" s="437"/>
      <c r="Y48" s="437">
        <v>3</v>
      </c>
      <c r="Z48" s="437">
        <v>1</v>
      </c>
      <c r="AA48" s="437"/>
      <c r="AB48" s="437">
        <v>6</v>
      </c>
      <c r="AC48" s="437">
        <v>9</v>
      </c>
      <c r="AD48" s="437"/>
      <c r="AE48" s="441">
        <v>5</v>
      </c>
    </row>
    <row r="49" spans="1:31" ht="16.5" x14ac:dyDescent="0.25">
      <c r="A49" s="434" t="s">
        <v>319</v>
      </c>
      <c r="B49" s="435" t="s">
        <v>155</v>
      </c>
      <c r="C49" s="436">
        <v>3</v>
      </c>
      <c r="D49" s="437">
        <v>34</v>
      </c>
      <c r="E49" s="437"/>
      <c r="F49" s="437"/>
      <c r="G49" s="437"/>
      <c r="H49" s="437"/>
      <c r="I49" s="438">
        <f t="shared" si="0"/>
        <v>34</v>
      </c>
      <c r="J49" s="439">
        <f t="shared" si="1"/>
        <v>37</v>
      </c>
      <c r="K49" s="439">
        <f t="shared" si="2"/>
        <v>31</v>
      </c>
      <c r="L49" s="437">
        <v>6</v>
      </c>
      <c r="M49" s="437">
        <v>25</v>
      </c>
      <c r="N49" s="437">
        <v>25</v>
      </c>
      <c r="O49" s="437"/>
      <c r="P49" s="437"/>
      <c r="Q49" s="437">
        <v>28</v>
      </c>
      <c r="R49" s="437">
        <v>2</v>
      </c>
      <c r="S49" s="440">
        <f t="shared" si="3"/>
        <v>6</v>
      </c>
      <c r="T49" s="436">
        <v>31</v>
      </c>
      <c r="U49" s="437"/>
      <c r="V49" s="437"/>
      <c r="W49" s="438">
        <f t="shared" si="4"/>
        <v>31</v>
      </c>
      <c r="X49" s="437">
        <v>1</v>
      </c>
      <c r="Y49" s="437">
        <v>22</v>
      </c>
      <c r="Z49" s="437">
        <v>8</v>
      </c>
      <c r="AA49" s="437"/>
      <c r="AB49" s="437">
        <v>2</v>
      </c>
      <c r="AC49" s="437">
        <v>7</v>
      </c>
      <c r="AD49" s="437"/>
      <c r="AE49" s="441">
        <v>25</v>
      </c>
    </row>
    <row r="50" spans="1:31" ht="16.5" x14ac:dyDescent="0.25">
      <c r="A50" s="448" t="s">
        <v>554</v>
      </c>
      <c r="B50" s="449" t="s">
        <v>320</v>
      </c>
      <c r="C50" s="444">
        <v>0</v>
      </c>
      <c r="D50" s="445">
        <v>5</v>
      </c>
      <c r="E50" s="445"/>
      <c r="F50" s="445"/>
      <c r="G50" s="445"/>
      <c r="H50" s="445"/>
      <c r="I50" s="438">
        <f t="shared" si="0"/>
        <v>5</v>
      </c>
      <c r="J50" s="439">
        <f t="shared" si="1"/>
        <v>5</v>
      </c>
      <c r="K50" s="439">
        <f t="shared" si="2"/>
        <v>5</v>
      </c>
      <c r="L50" s="445">
        <v>1</v>
      </c>
      <c r="M50" s="445">
        <v>4</v>
      </c>
      <c r="N50" s="445">
        <v>4</v>
      </c>
      <c r="O50" s="445"/>
      <c r="P50" s="445"/>
      <c r="Q50" s="445">
        <v>5</v>
      </c>
      <c r="R50" s="445"/>
      <c r="S50" s="440">
        <f t="shared" si="3"/>
        <v>0</v>
      </c>
      <c r="T50" s="444">
        <v>5</v>
      </c>
      <c r="U50" s="445"/>
      <c r="V50" s="445"/>
      <c r="W50" s="438">
        <f t="shared" si="4"/>
        <v>5</v>
      </c>
      <c r="X50" s="445"/>
      <c r="Y50" s="445">
        <v>2</v>
      </c>
      <c r="Z50" s="445">
        <v>1</v>
      </c>
      <c r="AA50" s="445"/>
      <c r="AB50" s="445"/>
      <c r="AC50" s="445">
        <v>3</v>
      </c>
      <c r="AD50" s="445"/>
      <c r="AE50" s="446">
        <v>4</v>
      </c>
    </row>
    <row r="51" spans="1:31" ht="15" x14ac:dyDescent="0.25">
      <c r="A51" s="450" t="s">
        <v>518</v>
      </c>
      <c r="B51" s="449" t="s">
        <v>321</v>
      </c>
      <c r="C51" s="444">
        <v>1</v>
      </c>
      <c r="D51" s="445">
        <v>14</v>
      </c>
      <c r="E51" s="445"/>
      <c r="F51" s="445"/>
      <c r="G51" s="445"/>
      <c r="H51" s="445"/>
      <c r="I51" s="438">
        <f t="shared" si="0"/>
        <v>14</v>
      </c>
      <c r="J51" s="439">
        <f t="shared" si="1"/>
        <v>15</v>
      </c>
      <c r="K51" s="439">
        <f t="shared" si="2"/>
        <v>11</v>
      </c>
      <c r="L51" s="445">
        <v>2</v>
      </c>
      <c r="M51" s="445">
        <v>9</v>
      </c>
      <c r="N51" s="445">
        <v>9</v>
      </c>
      <c r="O51" s="445"/>
      <c r="P51" s="445"/>
      <c r="Q51" s="445">
        <v>10</v>
      </c>
      <c r="R51" s="445"/>
      <c r="S51" s="440">
        <f t="shared" si="3"/>
        <v>4</v>
      </c>
      <c r="T51" s="444">
        <v>11</v>
      </c>
      <c r="U51" s="445"/>
      <c r="V51" s="445"/>
      <c r="W51" s="438">
        <f t="shared" si="4"/>
        <v>11</v>
      </c>
      <c r="X51" s="445"/>
      <c r="Y51" s="445">
        <v>10</v>
      </c>
      <c r="Z51" s="445">
        <v>6</v>
      </c>
      <c r="AA51" s="445"/>
      <c r="AB51" s="445">
        <v>1</v>
      </c>
      <c r="AC51" s="445"/>
      <c r="AD51" s="445"/>
      <c r="AE51" s="446">
        <v>9</v>
      </c>
    </row>
    <row r="52" spans="1:31" ht="15" x14ac:dyDescent="0.25">
      <c r="A52" s="450" t="s">
        <v>519</v>
      </c>
      <c r="B52" s="449" t="s">
        <v>322</v>
      </c>
      <c r="C52" s="444">
        <v>0</v>
      </c>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520</v>
      </c>
      <c r="B53" s="449" t="s">
        <v>323</v>
      </c>
      <c r="C53" s="444">
        <v>0</v>
      </c>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521</v>
      </c>
      <c r="B54" s="449" t="s">
        <v>324</v>
      </c>
      <c r="C54" s="444">
        <v>0</v>
      </c>
      <c r="D54" s="445">
        <v>4</v>
      </c>
      <c r="E54" s="445"/>
      <c r="F54" s="445"/>
      <c r="G54" s="445"/>
      <c r="H54" s="445"/>
      <c r="I54" s="438">
        <f t="shared" si="0"/>
        <v>4</v>
      </c>
      <c r="J54" s="439">
        <f t="shared" si="1"/>
        <v>4</v>
      </c>
      <c r="K54" s="439">
        <f t="shared" si="2"/>
        <v>4</v>
      </c>
      <c r="L54" s="445">
        <v>1</v>
      </c>
      <c r="M54" s="445">
        <v>3</v>
      </c>
      <c r="N54" s="445">
        <v>3</v>
      </c>
      <c r="O54" s="445"/>
      <c r="P54" s="445"/>
      <c r="Q54" s="445">
        <v>4</v>
      </c>
      <c r="R54" s="445">
        <v>1</v>
      </c>
      <c r="S54" s="440">
        <f t="shared" si="3"/>
        <v>0</v>
      </c>
      <c r="T54" s="444">
        <v>4</v>
      </c>
      <c r="U54" s="445"/>
      <c r="V54" s="445"/>
      <c r="W54" s="438">
        <f t="shared" si="4"/>
        <v>3</v>
      </c>
      <c r="X54" s="445"/>
      <c r="Y54" s="445">
        <v>3</v>
      </c>
      <c r="Z54" s="445"/>
      <c r="AA54" s="445"/>
      <c r="AB54" s="445"/>
      <c r="AC54" s="445"/>
      <c r="AD54" s="445"/>
      <c r="AE54" s="446">
        <v>3</v>
      </c>
    </row>
    <row r="55" spans="1:31" ht="15" x14ac:dyDescent="0.25">
      <c r="A55" s="450" t="s">
        <v>325</v>
      </c>
      <c r="B55" s="449" t="s">
        <v>326</v>
      </c>
      <c r="C55" s="444">
        <v>0</v>
      </c>
      <c r="D55" s="445">
        <v>1</v>
      </c>
      <c r="E55" s="445"/>
      <c r="F55" s="445"/>
      <c r="G55" s="445"/>
      <c r="H55" s="445"/>
      <c r="I55" s="438">
        <f t="shared" si="0"/>
        <v>1</v>
      </c>
      <c r="J55" s="439">
        <f t="shared" si="1"/>
        <v>1</v>
      </c>
      <c r="K55" s="439">
        <f t="shared" si="2"/>
        <v>1</v>
      </c>
      <c r="L55" s="445"/>
      <c r="M55" s="445">
        <v>1</v>
      </c>
      <c r="N55" s="445">
        <v>1</v>
      </c>
      <c r="O55" s="445"/>
      <c r="P55" s="445"/>
      <c r="Q55" s="445">
        <v>1</v>
      </c>
      <c r="R55" s="445"/>
      <c r="S55" s="440">
        <f t="shared" si="3"/>
        <v>0</v>
      </c>
      <c r="T55" s="444">
        <v>1</v>
      </c>
      <c r="U55" s="445"/>
      <c r="V55" s="445"/>
      <c r="W55" s="438">
        <f t="shared" si="4"/>
        <v>1</v>
      </c>
      <c r="X55" s="445"/>
      <c r="Y55" s="445"/>
      <c r="Z55" s="445"/>
      <c r="AA55" s="445"/>
      <c r="AB55" s="445"/>
      <c r="AC55" s="445">
        <v>1</v>
      </c>
      <c r="AD55" s="445"/>
      <c r="AE55" s="446">
        <v>1</v>
      </c>
    </row>
    <row r="56" spans="1:31" ht="15" x14ac:dyDescent="0.25">
      <c r="A56" s="450" t="s">
        <v>522</v>
      </c>
      <c r="B56" s="449" t="s">
        <v>327</v>
      </c>
      <c r="C56" s="444">
        <v>0</v>
      </c>
      <c r="D56" s="445">
        <v>2</v>
      </c>
      <c r="E56" s="445"/>
      <c r="F56" s="445"/>
      <c r="G56" s="445"/>
      <c r="H56" s="445"/>
      <c r="I56" s="438">
        <f t="shared" si="0"/>
        <v>2</v>
      </c>
      <c r="J56" s="439">
        <f t="shared" si="1"/>
        <v>2</v>
      </c>
      <c r="K56" s="439">
        <f t="shared" si="2"/>
        <v>2</v>
      </c>
      <c r="L56" s="445"/>
      <c r="M56" s="445">
        <v>2</v>
      </c>
      <c r="N56" s="445">
        <v>2</v>
      </c>
      <c r="O56" s="445"/>
      <c r="P56" s="445"/>
      <c r="Q56" s="445">
        <v>2</v>
      </c>
      <c r="R56" s="445"/>
      <c r="S56" s="440">
        <f t="shared" si="3"/>
        <v>0</v>
      </c>
      <c r="T56" s="444">
        <v>2</v>
      </c>
      <c r="U56" s="445"/>
      <c r="V56" s="445"/>
      <c r="W56" s="438">
        <f t="shared" si="4"/>
        <v>2</v>
      </c>
      <c r="X56" s="445">
        <v>1</v>
      </c>
      <c r="Y56" s="445">
        <v>2</v>
      </c>
      <c r="Z56" s="445">
        <v>2</v>
      </c>
      <c r="AA56" s="445"/>
      <c r="AB56" s="445"/>
      <c r="AC56" s="445"/>
      <c r="AD56" s="445"/>
      <c r="AE56" s="446">
        <v>2</v>
      </c>
    </row>
    <row r="57" spans="1:31" ht="15" x14ac:dyDescent="0.25">
      <c r="A57" s="450" t="s">
        <v>523</v>
      </c>
      <c r="B57" s="449" t="s">
        <v>328</v>
      </c>
      <c r="C57" s="444">
        <v>0</v>
      </c>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329</v>
      </c>
      <c r="B58" s="449" t="s">
        <v>330</v>
      </c>
      <c r="C58" s="444">
        <v>0</v>
      </c>
      <c r="D58" s="445">
        <v>1</v>
      </c>
      <c r="E58" s="445"/>
      <c r="F58" s="445"/>
      <c r="G58" s="445"/>
      <c r="H58" s="445"/>
      <c r="I58" s="438">
        <f t="shared" si="0"/>
        <v>1</v>
      </c>
      <c r="J58" s="439">
        <f t="shared" si="1"/>
        <v>1</v>
      </c>
      <c r="K58" s="439">
        <f t="shared" si="2"/>
        <v>1</v>
      </c>
      <c r="L58" s="445">
        <v>1</v>
      </c>
      <c r="M58" s="445"/>
      <c r="N58" s="445"/>
      <c r="O58" s="445"/>
      <c r="P58" s="445"/>
      <c r="Q58" s="445"/>
      <c r="R58" s="445"/>
      <c r="S58" s="440">
        <f t="shared" si="3"/>
        <v>0</v>
      </c>
      <c r="T58" s="444">
        <v>1</v>
      </c>
      <c r="U58" s="445"/>
      <c r="V58" s="445"/>
      <c r="W58" s="438">
        <f t="shared" si="4"/>
        <v>1</v>
      </c>
      <c r="X58" s="445"/>
      <c r="Y58" s="445">
        <v>1</v>
      </c>
      <c r="Z58" s="445">
        <v>1</v>
      </c>
      <c r="AA58" s="445"/>
      <c r="AB58" s="445"/>
      <c r="AC58" s="445"/>
      <c r="AD58" s="445"/>
      <c r="AE58" s="446"/>
    </row>
    <row r="59" spans="1:31" ht="38.25" x14ac:dyDescent="0.25">
      <c r="A59" s="450" t="s">
        <v>524</v>
      </c>
      <c r="B59" s="449" t="s">
        <v>331</v>
      </c>
      <c r="C59" s="444">
        <v>0</v>
      </c>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25.5" x14ac:dyDescent="0.25">
      <c r="A60" s="450" t="s">
        <v>525</v>
      </c>
      <c r="B60" s="449" t="s">
        <v>332</v>
      </c>
      <c r="C60" s="444">
        <v>0</v>
      </c>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333</v>
      </c>
      <c r="B61" s="449" t="s">
        <v>334</v>
      </c>
      <c r="C61" s="444">
        <v>0</v>
      </c>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335</v>
      </c>
      <c r="B62" s="449" t="s">
        <v>336</v>
      </c>
      <c r="C62" s="444">
        <v>0</v>
      </c>
      <c r="D62" s="445">
        <v>1</v>
      </c>
      <c r="E62" s="445"/>
      <c r="F62" s="445"/>
      <c r="G62" s="445"/>
      <c r="H62" s="445"/>
      <c r="I62" s="438">
        <f t="shared" si="0"/>
        <v>1</v>
      </c>
      <c r="J62" s="439">
        <f t="shared" si="1"/>
        <v>1</v>
      </c>
      <c r="K62" s="439">
        <f t="shared" si="2"/>
        <v>1</v>
      </c>
      <c r="L62" s="445"/>
      <c r="M62" s="445">
        <v>1</v>
      </c>
      <c r="N62" s="445">
        <v>1</v>
      </c>
      <c r="O62" s="445"/>
      <c r="P62" s="445"/>
      <c r="Q62" s="445">
        <v>1</v>
      </c>
      <c r="R62" s="445"/>
      <c r="S62" s="440">
        <f t="shared" si="3"/>
        <v>0</v>
      </c>
      <c r="T62" s="444">
        <v>1</v>
      </c>
      <c r="U62" s="445"/>
      <c r="V62" s="445"/>
      <c r="W62" s="438">
        <f t="shared" si="4"/>
        <v>1</v>
      </c>
      <c r="X62" s="445"/>
      <c r="Y62" s="445"/>
      <c r="Z62" s="445"/>
      <c r="AA62" s="445"/>
      <c r="AB62" s="445"/>
      <c r="AC62" s="445">
        <v>1</v>
      </c>
      <c r="AD62" s="445"/>
      <c r="AE62" s="446">
        <v>1</v>
      </c>
    </row>
    <row r="63" spans="1:31" ht="15" x14ac:dyDescent="0.25">
      <c r="A63" s="450" t="s">
        <v>337</v>
      </c>
      <c r="B63" s="449" t="s">
        <v>338</v>
      </c>
      <c r="C63" s="444">
        <v>0</v>
      </c>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526</v>
      </c>
      <c r="B64" s="449" t="s">
        <v>339</v>
      </c>
      <c r="C64" s="444">
        <v>0</v>
      </c>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340</v>
      </c>
      <c r="B65" s="449" t="s">
        <v>341</v>
      </c>
      <c r="C65" s="444">
        <v>0</v>
      </c>
      <c r="D65" s="445">
        <v>1</v>
      </c>
      <c r="E65" s="445"/>
      <c r="F65" s="445"/>
      <c r="G65" s="445"/>
      <c r="H65" s="445"/>
      <c r="I65" s="438">
        <f t="shared" si="0"/>
        <v>1</v>
      </c>
      <c r="J65" s="439">
        <f t="shared" si="1"/>
        <v>1</v>
      </c>
      <c r="K65" s="439">
        <f t="shared" si="2"/>
        <v>1</v>
      </c>
      <c r="L65" s="445">
        <v>1</v>
      </c>
      <c r="M65" s="445"/>
      <c r="N65" s="445"/>
      <c r="O65" s="445"/>
      <c r="P65" s="445"/>
      <c r="Q65" s="445">
        <v>1</v>
      </c>
      <c r="R65" s="445"/>
      <c r="S65" s="440">
        <f t="shared" si="3"/>
        <v>0</v>
      </c>
      <c r="T65" s="444">
        <v>1</v>
      </c>
      <c r="U65" s="445"/>
      <c r="V65" s="445"/>
      <c r="W65" s="438">
        <f t="shared" si="4"/>
        <v>1</v>
      </c>
      <c r="X65" s="445"/>
      <c r="Y65" s="445"/>
      <c r="Z65" s="445"/>
      <c r="AA65" s="445"/>
      <c r="AB65" s="445">
        <v>1</v>
      </c>
      <c r="AC65" s="445"/>
      <c r="AD65" s="445"/>
      <c r="AE65" s="446"/>
    </row>
    <row r="66" spans="1:31" ht="15" x14ac:dyDescent="0.25">
      <c r="A66" s="450" t="s">
        <v>342</v>
      </c>
      <c r="B66" s="449" t="s">
        <v>343</v>
      </c>
      <c r="C66" s="444">
        <v>0</v>
      </c>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344</v>
      </c>
      <c r="B67" s="449" t="s">
        <v>345</v>
      </c>
      <c r="C67" s="444">
        <v>0</v>
      </c>
      <c r="D67" s="445">
        <v>1</v>
      </c>
      <c r="E67" s="445"/>
      <c r="F67" s="445"/>
      <c r="G67" s="445"/>
      <c r="H67" s="445"/>
      <c r="I67" s="438">
        <f t="shared" si="0"/>
        <v>1</v>
      </c>
      <c r="J67" s="439">
        <f t="shared" si="1"/>
        <v>1</v>
      </c>
      <c r="K67" s="439">
        <f t="shared" si="2"/>
        <v>1</v>
      </c>
      <c r="L67" s="445"/>
      <c r="M67" s="445">
        <v>1</v>
      </c>
      <c r="N67" s="445">
        <v>1</v>
      </c>
      <c r="O67" s="445"/>
      <c r="P67" s="445"/>
      <c r="Q67" s="445">
        <v>1</v>
      </c>
      <c r="R67" s="445">
        <v>1</v>
      </c>
      <c r="S67" s="440">
        <f t="shared" si="3"/>
        <v>0</v>
      </c>
      <c r="T67" s="444">
        <v>1</v>
      </c>
      <c r="U67" s="445"/>
      <c r="V67" s="445"/>
      <c r="W67" s="438">
        <f t="shared" si="4"/>
        <v>1</v>
      </c>
      <c r="X67" s="445"/>
      <c r="Y67" s="445">
        <v>1</v>
      </c>
      <c r="Z67" s="445">
        <v>1</v>
      </c>
      <c r="AA67" s="445"/>
      <c r="AB67" s="445"/>
      <c r="AC67" s="445"/>
      <c r="AD67" s="445"/>
      <c r="AE67" s="446">
        <v>1</v>
      </c>
    </row>
    <row r="68" spans="1:31" ht="15" x14ac:dyDescent="0.25">
      <c r="A68" s="452" t="s">
        <v>527</v>
      </c>
      <c r="B68" s="449" t="s">
        <v>346</v>
      </c>
      <c r="C68" s="444">
        <v>0</v>
      </c>
      <c r="D68" s="445">
        <v>1</v>
      </c>
      <c r="E68" s="445"/>
      <c r="F68" s="445"/>
      <c r="G68" s="445"/>
      <c r="H68" s="445"/>
      <c r="I68" s="438">
        <f t="shared" si="0"/>
        <v>1</v>
      </c>
      <c r="J68" s="439">
        <f t="shared" si="1"/>
        <v>1</v>
      </c>
      <c r="K68" s="439">
        <f t="shared" si="2"/>
        <v>1</v>
      </c>
      <c r="L68" s="445"/>
      <c r="M68" s="445">
        <v>1</v>
      </c>
      <c r="N68" s="445">
        <v>1</v>
      </c>
      <c r="O68" s="445"/>
      <c r="P68" s="445"/>
      <c r="Q68" s="445">
        <v>1</v>
      </c>
      <c r="R68" s="445"/>
      <c r="S68" s="440">
        <f t="shared" si="3"/>
        <v>0</v>
      </c>
      <c r="T68" s="444">
        <v>1</v>
      </c>
      <c r="U68" s="445"/>
      <c r="V68" s="445"/>
      <c r="W68" s="438">
        <f t="shared" si="4"/>
        <v>1</v>
      </c>
      <c r="X68" s="445"/>
      <c r="Y68" s="445">
        <v>1</v>
      </c>
      <c r="Z68" s="445"/>
      <c r="AA68" s="445"/>
      <c r="AB68" s="445"/>
      <c r="AC68" s="445"/>
      <c r="AD68" s="445"/>
      <c r="AE68" s="446">
        <v>1</v>
      </c>
    </row>
    <row r="69" spans="1:31" ht="38.25" x14ac:dyDescent="0.25">
      <c r="A69" s="452" t="s">
        <v>528</v>
      </c>
      <c r="B69" s="449" t="s">
        <v>347</v>
      </c>
      <c r="C69" s="444">
        <v>0</v>
      </c>
      <c r="D69" s="445">
        <v>1</v>
      </c>
      <c r="E69" s="445"/>
      <c r="F69" s="445"/>
      <c r="G69" s="445"/>
      <c r="H69" s="445"/>
      <c r="I69" s="438">
        <f t="shared" si="0"/>
        <v>1</v>
      </c>
      <c r="J69" s="439">
        <f t="shared" si="1"/>
        <v>1</v>
      </c>
      <c r="K69" s="439">
        <f t="shared" si="2"/>
        <v>0</v>
      </c>
      <c r="L69" s="445"/>
      <c r="M69" s="445"/>
      <c r="N69" s="445"/>
      <c r="O69" s="445"/>
      <c r="P69" s="445"/>
      <c r="Q69" s="445"/>
      <c r="R69" s="445"/>
      <c r="S69" s="440">
        <f t="shared" si="3"/>
        <v>1</v>
      </c>
      <c r="T69" s="444"/>
      <c r="U69" s="445"/>
      <c r="V69" s="445"/>
      <c r="W69" s="438">
        <f t="shared" si="4"/>
        <v>0</v>
      </c>
      <c r="X69" s="445"/>
      <c r="Y69" s="445"/>
      <c r="Z69" s="445"/>
      <c r="AA69" s="445"/>
      <c r="AB69" s="445"/>
      <c r="AC69" s="445"/>
      <c r="AD69" s="445"/>
      <c r="AE69" s="446"/>
    </row>
    <row r="70" spans="1:31" ht="15" x14ac:dyDescent="0.25">
      <c r="A70" s="452" t="s">
        <v>529</v>
      </c>
      <c r="B70" s="449" t="s">
        <v>348</v>
      </c>
      <c r="C70" s="444">
        <v>0</v>
      </c>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530</v>
      </c>
      <c r="B71" s="449" t="s">
        <v>349</v>
      </c>
      <c r="C71" s="444">
        <v>0</v>
      </c>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531</v>
      </c>
      <c r="B72" s="449" t="s">
        <v>350</v>
      </c>
      <c r="C72" s="444">
        <v>0</v>
      </c>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351</v>
      </c>
      <c r="B73" s="453" t="s">
        <v>352</v>
      </c>
      <c r="C73" s="444">
        <v>0</v>
      </c>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353</v>
      </c>
      <c r="B74" s="453" t="s">
        <v>354</v>
      </c>
      <c r="C74" s="444">
        <v>0</v>
      </c>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532</v>
      </c>
      <c r="B75" s="453" t="s">
        <v>355</v>
      </c>
      <c r="C75" s="444">
        <v>0</v>
      </c>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356</v>
      </c>
      <c r="B76" s="453" t="s">
        <v>357</v>
      </c>
      <c r="C76" s="444">
        <v>0</v>
      </c>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358</v>
      </c>
      <c r="B77" s="453" t="s">
        <v>359</v>
      </c>
      <c r="C77" s="444">
        <v>0</v>
      </c>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533</v>
      </c>
      <c r="B78" s="453" t="s">
        <v>360</v>
      </c>
      <c r="C78" s="444">
        <v>0</v>
      </c>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361</v>
      </c>
      <c r="B79" s="454" t="s">
        <v>101</v>
      </c>
      <c r="C79" s="436">
        <v>1</v>
      </c>
      <c r="D79" s="437">
        <v>2</v>
      </c>
      <c r="E79" s="437"/>
      <c r="F79" s="437"/>
      <c r="G79" s="437"/>
      <c r="H79" s="437"/>
      <c r="I79" s="438">
        <f t="shared" si="0"/>
        <v>2</v>
      </c>
      <c r="J79" s="439">
        <f t="shared" si="1"/>
        <v>3</v>
      </c>
      <c r="K79" s="439">
        <f t="shared" si="2"/>
        <v>3</v>
      </c>
      <c r="L79" s="437">
        <v>1</v>
      </c>
      <c r="M79" s="437">
        <v>2</v>
      </c>
      <c r="N79" s="437">
        <v>2</v>
      </c>
      <c r="O79" s="437"/>
      <c r="P79" s="437"/>
      <c r="Q79" s="437">
        <v>2</v>
      </c>
      <c r="R79" s="437">
        <v>1</v>
      </c>
      <c r="S79" s="440">
        <f t="shared" si="3"/>
        <v>0</v>
      </c>
      <c r="T79" s="436">
        <v>3</v>
      </c>
      <c r="U79" s="437"/>
      <c r="V79" s="437"/>
      <c r="W79" s="438">
        <f t="shared" si="4"/>
        <v>3</v>
      </c>
      <c r="X79" s="437"/>
      <c r="Y79" s="437">
        <v>1</v>
      </c>
      <c r="Z79" s="437"/>
      <c r="AA79" s="437"/>
      <c r="AB79" s="437"/>
      <c r="AC79" s="437">
        <v>2</v>
      </c>
      <c r="AD79" s="437"/>
      <c r="AE79" s="441">
        <v>2</v>
      </c>
    </row>
    <row r="80" spans="1:31" ht="49.5" x14ac:dyDescent="0.25">
      <c r="A80" s="434" t="s">
        <v>362</v>
      </c>
      <c r="B80" s="455" t="s">
        <v>102</v>
      </c>
      <c r="C80" s="436">
        <v>0</v>
      </c>
      <c r="D80" s="437">
        <v>4</v>
      </c>
      <c r="E80" s="437"/>
      <c r="F80" s="437"/>
      <c r="G80" s="437">
        <v>2</v>
      </c>
      <c r="H80" s="437"/>
      <c r="I80" s="438">
        <f t="shared" si="0"/>
        <v>4</v>
      </c>
      <c r="J80" s="439">
        <f t="shared" si="1"/>
        <v>4</v>
      </c>
      <c r="K80" s="439">
        <f t="shared" si="2"/>
        <v>4</v>
      </c>
      <c r="L80" s="437"/>
      <c r="M80" s="437">
        <v>4</v>
      </c>
      <c r="N80" s="437">
        <v>4</v>
      </c>
      <c r="O80" s="437"/>
      <c r="P80" s="437">
        <v>2</v>
      </c>
      <c r="Q80" s="437">
        <v>4</v>
      </c>
      <c r="R80" s="437"/>
      <c r="S80" s="440">
        <f t="shared" si="3"/>
        <v>0</v>
      </c>
      <c r="T80" s="436">
        <v>4</v>
      </c>
      <c r="U80" s="437"/>
      <c r="V80" s="437"/>
      <c r="W80" s="438">
        <f t="shared" si="4"/>
        <v>4</v>
      </c>
      <c r="X80" s="437"/>
      <c r="Y80" s="437">
        <v>2</v>
      </c>
      <c r="Z80" s="437">
        <v>1</v>
      </c>
      <c r="AA80" s="437"/>
      <c r="AB80" s="437">
        <v>1</v>
      </c>
      <c r="AC80" s="437">
        <v>1</v>
      </c>
      <c r="AD80" s="437"/>
      <c r="AE80" s="441">
        <v>4</v>
      </c>
    </row>
    <row r="81" spans="1:31" ht="29.25" x14ac:dyDescent="0.25">
      <c r="A81" s="448" t="s">
        <v>555</v>
      </c>
      <c r="B81" s="453" t="s">
        <v>103</v>
      </c>
      <c r="C81" s="444">
        <v>0</v>
      </c>
      <c r="D81" s="445"/>
      <c r="E81" s="445"/>
      <c r="F81" s="445"/>
      <c r="G81" s="445"/>
      <c r="H81" s="445"/>
      <c r="I81" s="438">
        <f t="shared" ref="I81:I111" si="17">D81+H81</f>
        <v>0</v>
      </c>
      <c r="J81" s="439">
        <f t="shared" ref="J81:J111" si="18">I81+C81</f>
        <v>0</v>
      </c>
      <c r="K81" s="439">
        <f t="shared" ref="K81:K111" si="19">L81+M81</f>
        <v>0</v>
      </c>
      <c r="L81" s="445"/>
      <c r="M81" s="445"/>
      <c r="N81" s="445"/>
      <c r="O81" s="445"/>
      <c r="P81" s="445"/>
      <c r="Q81" s="445"/>
      <c r="R81" s="445"/>
      <c r="S81" s="440">
        <f t="shared" ref="S81:S111" si="20">J81-K81</f>
        <v>0</v>
      </c>
      <c r="T81" s="444"/>
      <c r="U81" s="445"/>
      <c r="V81" s="445"/>
      <c r="W81" s="438">
        <f t="shared" ref="W81:W101" si="21">Y81+AB81+AA81+AC81+AD81</f>
        <v>0</v>
      </c>
      <c r="X81" s="445"/>
      <c r="Y81" s="445"/>
      <c r="Z81" s="445"/>
      <c r="AA81" s="445"/>
      <c r="AB81" s="445"/>
      <c r="AC81" s="445"/>
      <c r="AD81" s="445"/>
      <c r="AE81" s="446"/>
    </row>
    <row r="82" spans="1:31" ht="15" x14ac:dyDescent="0.25">
      <c r="A82" s="450" t="s">
        <v>534</v>
      </c>
      <c r="B82" s="453" t="s">
        <v>363</v>
      </c>
      <c r="C82" s="444">
        <v>0</v>
      </c>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535</v>
      </c>
      <c r="B83" s="453" t="s">
        <v>364</v>
      </c>
      <c r="C83" s="444">
        <v>0</v>
      </c>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536</v>
      </c>
      <c r="B84" s="453" t="s">
        <v>365</v>
      </c>
      <c r="C84" s="444">
        <v>0</v>
      </c>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537</v>
      </c>
      <c r="B85" s="456" t="s">
        <v>366</v>
      </c>
      <c r="C85" s="444">
        <v>0</v>
      </c>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538</v>
      </c>
      <c r="B86" s="454" t="s">
        <v>367</v>
      </c>
      <c r="C86" s="436">
        <v>0</v>
      </c>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539</v>
      </c>
      <c r="B87" s="454" t="s">
        <v>104</v>
      </c>
      <c r="C87" s="436">
        <v>0</v>
      </c>
      <c r="D87" s="437">
        <v>1</v>
      </c>
      <c r="E87" s="437"/>
      <c r="F87" s="437"/>
      <c r="G87" s="437"/>
      <c r="H87" s="437"/>
      <c r="I87" s="438">
        <f t="shared" si="17"/>
        <v>1</v>
      </c>
      <c r="J87" s="439">
        <f t="shared" si="18"/>
        <v>1</v>
      </c>
      <c r="K87" s="439">
        <f t="shared" si="19"/>
        <v>1</v>
      </c>
      <c r="L87" s="437"/>
      <c r="M87" s="437">
        <v>1</v>
      </c>
      <c r="N87" s="437">
        <v>1</v>
      </c>
      <c r="O87" s="437"/>
      <c r="P87" s="437"/>
      <c r="Q87" s="437">
        <v>1</v>
      </c>
      <c r="R87" s="437"/>
      <c r="S87" s="440">
        <f t="shared" si="20"/>
        <v>0</v>
      </c>
      <c r="T87" s="436">
        <v>1</v>
      </c>
      <c r="U87" s="437"/>
      <c r="V87" s="437"/>
      <c r="W87" s="438">
        <f t="shared" si="21"/>
        <v>1</v>
      </c>
      <c r="X87" s="437"/>
      <c r="Y87" s="437">
        <v>1</v>
      </c>
      <c r="Z87" s="437">
        <v>1</v>
      </c>
      <c r="AA87" s="437"/>
      <c r="AB87" s="437"/>
      <c r="AC87" s="437"/>
      <c r="AD87" s="437"/>
      <c r="AE87" s="441">
        <v>1</v>
      </c>
    </row>
    <row r="88" spans="1:31" ht="33" x14ac:dyDescent="0.25">
      <c r="A88" s="434" t="s">
        <v>368</v>
      </c>
      <c r="B88" s="455" t="s">
        <v>156</v>
      </c>
      <c r="C88" s="436">
        <v>1</v>
      </c>
      <c r="D88" s="437"/>
      <c r="E88" s="437"/>
      <c r="F88" s="437"/>
      <c r="G88" s="437"/>
      <c r="H88" s="437"/>
      <c r="I88" s="438">
        <f t="shared" si="17"/>
        <v>0</v>
      </c>
      <c r="J88" s="439">
        <f t="shared" si="18"/>
        <v>1</v>
      </c>
      <c r="K88" s="439">
        <f t="shared" si="19"/>
        <v>1</v>
      </c>
      <c r="L88" s="437"/>
      <c r="M88" s="437">
        <v>1</v>
      </c>
      <c r="N88" s="437">
        <v>1</v>
      </c>
      <c r="O88" s="437"/>
      <c r="P88" s="437"/>
      <c r="Q88" s="437">
        <v>1</v>
      </c>
      <c r="R88" s="437"/>
      <c r="S88" s="440">
        <f t="shared" si="20"/>
        <v>0</v>
      </c>
      <c r="T88" s="436">
        <v>2</v>
      </c>
      <c r="U88" s="437"/>
      <c r="V88" s="437"/>
      <c r="W88" s="438">
        <f t="shared" si="21"/>
        <v>2</v>
      </c>
      <c r="X88" s="437"/>
      <c r="Y88" s="437">
        <v>1</v>
      </c>
      <c r="Z88" s="437"/>
      <c r="AA88" s="437"/>
      <c r="AB88" s="437"/>
      <c r="AC88" s="437">
        <v>1</v>
      </c>
      <c r="AD88" s="437"/>
      <c r="AE88" s="441">
        <v>2</v>
      </c>
    </row>
    <row r="89" spans="1:31" ht="16.5" x14ac:dyDescent="0.25">
      <c r="A89" s="448" t="s">
        <v>556</v>
      </c>
      <c r="B89" s="453" t="s">
        <v>369</v>
      </c>
      <c r="C89" s="444">
        <v>0</v>
      </c>
      <c r="D89" s="445"/>
      <c r="E89" s="445"/>
      <c r="F89" s="445"/>
      <c r="G89" s="445"/>
      <c r="H89" s="445"/>
      <c r="I89" s="438">
        <f t="shared" si="17"/>
        <v>0</v>
      </c>
      <c r="J89" s="439">
        <f t="shared" si="18"/>
        <v>0</v>
      </c>
      <c r="K89" s="439">
        <f t="shared" si="19"/>
        <v>0</v>
      </c>
      <c r="L89" s="445"/>
      <c r="M89" s="445"/>
      <c r="N89" s="445"/>
      <c r="O89" s="445"/>
      <c r="P89" s="445"/>
      <c r="Q89" s="445"/>
      <c r="R89" s="445"/>
      <c r="S89" s="440">
        <f t="shared" si="20"/>
        <v>0</v>
      </c>
      <c r="T89" s="444"/>
      <c r="U89" s="445"/>
      <c r="V89" s="445"/>
      <c r="W89" s="438">
        <f t="shared" si="21"/>
        <v>0</v>
      </c>
      <c r="X89" s="445"/>
      <c r="Y89" s="445"/>
      <c r="Z89" s="445"/>
      <c r="AA89" s="445"/>
      <c r="AB89" s="445"/>
      <c r="AC89" s="445"/>
      <c r="AD89" s="445"/>
      <c r="AE89" s="446"/>
    </row>
    <row r="90" spans="1:31" ht="25.5" x14ac:dyDescent="0.25">
      <c r="A90" s="450" t="s">
        <v>540</v>
      </c>
      <c r="B90" s="453" t="s">
        <v>370</v>
      </c>
      <c r="C90" s="444">
        <v>1</v>
      </c>
      <c r="D90" s="445"/>
      <c r="E90" s="445"/>
      <c r="F90" s="445"/>
      <c r="G90" s="445"/>
      <c r="H90" s="445"/>
      <c r="I90" s="438">
        <f t="shared" si="17"/>
        <v>0</v>
      </c>
      <c r="J90" s="439">
        <f t="shared" si="18"/>
        <v>1</v>
      </c>
      <c r="K90" s="439">
        <f t="shared" si="19"/>
        <v>1</v>
      </c>
      <c r="L90" s="445"/>
      <c r="M90" s="445">
        <v>1</v>
      </c>
      <c r="N90" s="445">
        <v>1</v>
      </c>
      <c r="O90" s="445"/>
      <c r="P90" s="445"/>
      <c r="Q90" s="445">
        <v>1</v>
      </c>
      <c r="R90" s="445"/>
      <c r="S90" s="440">
        <f t="shared" si="20"/>
        <v>0</v>
      </c>
      <c r="T90" s="444">
        <v>2</v>
      </c>
      <c r="U90" s="445"/>
      <c r="V90" s="445"/>
      <c r="W90" s="438">
        <f t="shared" si="21"/>
        <v>2</v>
      </c>
      <c r="X90" s="445"/>
      <c r="Y90" s="445">
        <v>1</v>
      </c>
      <c r="Z90" s="445"/>
      <c r="AA90" s="445"/>
      <c r="AB90" s="445"/>
      <c r="AC90" s="445">
        <v>1</v>
      </c>
      <c r="AD90" s="445"/>
      <c r="AE90" s="446">
        <v>2</v>
      </c>
    </row>
    <row r="91" spans="1:31" ht="16.5" x14ac:dyDescent="0.25">
      <c r="A91" s="434" t="s">
        <v>371</v>
      </c>
      <c r="B91" s="454" t="s">
        <v>157</v>
      </c>
      <c r="C91" s="436">
        <v>14</v>
      </c>
      <c r="D91" s="437">
        <v>126</v>
      </c>
      <c r="E91" s="437"/>
      <c r="F91" s="437"/>
      <c r="G91" s="437">
        <v>33</v>
      </c>
      <c r="H91" s="437"/>
      <c r="I91" s="438">
        <f>D91+H91</f>
        <v>126</v>
      </c>
      <c r="J91" s="439">
        <f t="shared" si="18"/>
        <v>140</v>
      </c>
      <c r="K91" s="439">
        <f t="shared" si="19"/>
        <v>131</v>
      </c>
      <c r="L91" s="437">
        <v>7</v>
      </c>
      <c r="M91" s="437">
        <v>124</v>
      </c>
      <c r="N91" s="437">
        <v>120</v>
      </c>
      <c r="O91" s="437">
        <v>2</v>
      </c>
      <c r="P91" s="437">
        <v>31</v>
      </c>
      <c r="Q91" s="437">
        <v>113</v>
      </c>
      <c r="R91" s="437">
        <v>19</v>
      </c>
      <c r="S91" s="440">
        <f t="shared" si="20"/>
        <v>9</v>
      </c>
      <c r="T91" s="436">
        <v>130</v>
      </c>
      <c r="U91" s="437">
        <v>1</v>
      </c>
      <c r="V91" s="437">
        <v>5</v>
      </c>
      <c r="W91" s="438">
        <f t="shared" si="21"/>
        <v>126</v>
      </c>
      <c r="X91" s="437">
        <v>1</v>
      </c>
      <c r="Y91" s="437">
        <v>109</v>
      </c>
      <c r="Z91" s="437">
        <v>88</v>
      </c>
      <c r="AA91" s="437"/>
      <c r="AB91" s="437">
        <v>17</v>
      </c>
      <c r="AC91" s="437"/>
      <c r="AD91" s="437"/>
      <c r="AE91" s="441">
        <v>120</v>
      </c>
    </row>
    <row r="92" spans="1:31" ht="29.25" x14ac:dyDescent="0.25">
      <c r="A92" s="448" t="s">
        <v>557</v>
      </c>
      <c r="B92" s="453" t="s">
        <v>372</v>
      </c>
      <c r="C92" s="444">
        <v>1</v>
      </c>
      <c r="D92" s="445">
        <v>4</v>
      </c>
      <c r="E92" s="445"/>
      <c r="F92" s="445"/>
      <c r="G92" s="445"/>
      <c r="H92" s="445"/>
      <c r="I92" s="438">
        <f t="shared" si="17"/>
        <v>4</v>
      </c>
      <c r="J92" s="439">
        <f t="shared" si="18"/>
        <v>5</v>
      </c>
      <c r="K92" s="439">
        <f t="shared" si="19"/>
        <v>4</v>
      </c>
      <c r="L92" s="445"/>
      <c r="M92" s="445">
        <v>4</v>
      </c>
      <c r="N92" s="445">
        <v>2</v>
      </c>
      <c r="O92" s="445"/>
      <c r="P92" s="445"/>
      <c r="Q92" s="445">
        <v>2</v>
      </c>
      <c r="R92" s="445"/>
      <c r="S92" s="440">
        <f t="shared" si="20"/>
        <v>1</v>
      </c>
      <c r="T92" s="444">
        <v>4</v>
      </c>
      <c r="U92" s="445"/>
      <c r="V92" s="445">
        <v>1</v>
      </c>
      <c r="W92" s="438">
        <f t="shared" si="21"/>
        <v>2</v>
      </c>
      <c r="X92" s="445"/>
      <c r="Y92" s="445">
        <v>1</v>
      </c>
      <c r="Z92" s="445">
        <v>1</v>
      </c>
      <c r="AA92" s="445"/>
      <c r="AB92" s="445">
        <v>1</v>
      </c>
      <c r="AC92" s="445"/>
      <c r="AD92" s="445"/>
      <c r="AE92" s="446">
        <v>2</v>
      </c>
    </row>
    <row r="93" spans="1:31" ht="21.75" customHeight="1" x14ac:dyDescent="0.25">
      <c r="A93" s="450" t="s">
        <v>541</v>
      </c>
      <c r="B93" s="453" t="s">
        <v>373</v>
      </c>
      <c r="C93" s="444">
        <v>2</v>
      </c>
      <c r="D93" s="445">
        <v>4</v>
      </c>
      <c r="E93" s="445"/>
      <c r="F93" s="445"/>
      <c r="G93" s="445"/>
      <c r="H93" s="445"/>
      <c r="I93" s="438">
        <f t="shared" si="17"/>
        <v>4</v>
      </c>
      <c r="J93" s="439">
        <f t="shared" si="18"/>
        <v>6</v>
      </c>
      <c r="K93" s="439">
        <f t="shared" si="19"/>
        <v>5</v>
      </c>
      <c r="L93" s="445"/>
      <c r="M93" s="445">
        <v>5</v>
      </c>
      <c r="N93" s="445">
        <v>5</v>
      </c>
      <c r="O93" s="445"/>
      <c r="P93" s="445"/>
      <c r="Q93" s="445">
        <v>5</v>
      </c>
      <c r="R93" s="445"/>
      <c r="S93" s="440">
        <f t="shared" si="20"/>
        <v>1</v>
      </c>
      <c r="T93" s="444">
        <v>5</v>
      </c>
      <c r="U93" s="445"/>
      <c r="V93" s="445"/>
      <c r="W93" s="438">
        <f t="shared" si="21"/>
        <v>5</v>
      </c>
      <c r="X93" s="445"/>
      <c r="Y93" s="445">
        <v>5</v>
      </c>
      <c r="Z93" s="445">
        <v>5</v>
      </c>
      <c r="AA93" s="445"/>
      <c r="AB93" s="445"/>
      <c r="AC93" s="445"/>
      <c r="AD93" s="445"/>
      <c r="AE93" s="446">
        <v>5</v>
      </c>
    </row>
    <row r="94" spans="1:31" ht="26.25" customHeight="1" x14ac:dyDescent="0.25">
      <c r="A94" s="450" t="s">
        <v>822</v>
      </c>
      <c r="B94" s="453" t="s">
        <v>825</v>
      </c>
      <c r="C94" s="444">
        <v>0</v>
      </c>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823</v>
      </c>
      <c r="B95" s="453" t="s">
        <v>826</v>
      </c>
      <c r="C95" s="444">
        <v>0</v>
      </c>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824</v>
      </c>
      <c r="B96" s="453" t="s">
        <v>827</v>
      </c>
      <c r="C96" s="444">
        <v>0</v>
      </c>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542</v>
      </c>
      <c r="B97" s="453" t="s">
        <v>374</v>
      </c>
      <c r="C97" s="444">
        <v>1</v>
      </c>
      <c r="D97" s="445">
        <v>2</v>
      </c>
      <c r="E97" s="445"/>
      <c r="F97" s="445"/>
      <c r="G97" s="445"/>
      <c r="H97" s="445"/>
      <c r="I97" s="438">
        <f t="shared" si="17"/>
        <v>2</v>
      </c>
      <c r="J97" s="439">
        <f t="shared" si="18"/>
        <v>3</v>
      </c>
      <c r="K97" s="439">
        <f t="shared" si="19"/>
        <v>2</v>
      </c>
      <c r="L97" s="445"/>
      <c r="M97" s="445">
        <v>2</v>
      </c>
      <c r="N97" s="445">
        <v>1</v>
      </c>
      <c r="O97" s="445"/>
      <c r="P97" s="445"/>
      <c r="Q97" s="445">
        <v>1</v>
      </c>
      <c r="R97" s="445"/>
      <c r="S97" s="440">
        <f t="shared" si="20"/>
        <v>1</v>
      </c>
      <c r="T97" s="444">
        <v>2</v>
      </c>
      <c r="U97" s="445"/>
      <c r="V97" s="445"/>
      <c r="W97" s="438">
        <f t="shared" si="21"/>
        <v>1</v>
      </c>
      <c r="X97" s="445"/>
      <c r="Y97" s="445">
        <v>1</v>
      </c>
      <c r="Z97" s="445">
        <v>1</v>
      </c>
      <c r="AA97" s="445"/>
      <c r="AB97" s="445"/>
      <c r="AC97" s="445"/>
      <c r="AD97" s="445"/>
      <c r="AE97" s="446">
        <v>1</v>
      </c>
    </row>
    <row r="98" spans="1:31" ht="25.5" x14ac:dyDescent="0.25">
      <c r="A98" s="450" t="s">
        <v>543</v>
      </c>
      <c r="B98" s="453" t="s">
        <v>375</v>
      </c>
      <c r="C98" s="444">
        <v>3</v>
      </c>
      <c r="D98" s="445">
        <v>15</v>
      </c>
      <c r="E98" s="445"/>
      <c r="F98" s="445"/>
      <c r="G98" s="445"/>
      <c r="H98" s="445"/>
      <c r="I98" s="438">
        <f t="shared" si="17"/>
        <v>15</v>
      </c>
      <c r="J98" s="439">
        <f t="shared" si="18"/>
        <v>18</v>
      </c>
      <c r="K98" s="439">
        <f t="shared" si="19"/>
        <v>16</v>
      </c>
      <c r="L98" s="445">
        <v>1</v>
      </c>
      <c r="M98" s="445">
        <v>15</v>
      </c>
      <c r="N98" s="445">
        <v>15</v>
      </c>
      <c r="O98" s="445"/>
      <c r="P98" s="445"/>
      <c r="Q98" s="445">
        <v>14</v>
      </c>
      <c r="R98" s="445">
        <v>1</v>
      </c>
      <c r="S98" s="440">
        <f t="shared" si="20"/>
        <v>2</v>
      </c>
      <c r="T98" s="444">
        <v>16</v>
      </c>
      <c r="U98" s="445"/>
      <c r="V98" s="445"/>
      <c r="W98" s="438">
        <f t="shared" si="21"/>
        <v>16</v>
      </c>
      <c r="X98" s="445">
        <v>1</v>
      </c>
      <c r="Y98" s="445">
        <v>13</v>
      </c>
      <c r="Z98" s="445">
        <v>6</v>
      </c>
      <c r="AA98" s="445"/>
      <c r="AB98" s="445">
        <v>3</v>
      </c>
      <c r="AC98" s="445"/>
      <c r="AD98" s="445"/>
      <c r="AE98" s="446">
        <v>15</v>
      </c>
    </row>
    <row r="99" spans="1:31" ht="38.25" x14ac:dyDescent="0.25">
      <c r="A99" s="450" t="s">
        <v>544</v>
      </c>
      <c r="B99" s="453" t="s">
        <v>376</v>
      </c>
      <c r="C99" s="444">
        <v>0</v>
      </c>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377</v>
      </c>
      <c r="B100" s="454" t="s">
        <v>159</v>
      </c>
      <c r="C100" s="436">
        <v>0</v>
      </c>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378</v>
      </c>
      <c r="B101" s="458" t="s">
        <v>379</v>
      </c>
      <c r="C101" s="459">
        <v>0</v>
      </c>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380</v>
      </c>
      <c r="B102" s="466" t="s">
        <v>381</v>
      </c>
      <c r="C102" s="467">
        <f t="shared" ref="C102:AE102" si="25">C101+C100+C91+C88+C87+C86+C80+C79+C49+C48+C40+C16+C12+C11</f>
        <v>38</v>
      </c>
      <c r="D102" s="468">
        <f t="shared" si="25"/>
        <v>200</v>
      </c>
      <c r="E102" s="468">
        <f t="shared" si="25"/>
        <v>0</v>
      </c>
      <c r="F102" s="468">
        <f t="shared" si="25"/>
        <v>0</v>
      </c>
      <c r="G102" s="468">
        <f t="shared" si="25"/>
        <v>37</v>
      </c>
      <c r="H102" s="468">
        <f t="shared" si="25"/>
        <v>0</v>
      </c>
      <c r="I102" s="468">
        <f t="shared" si="25"/>
        <v>200</v>
      </c>
      <c r="J102" s="469">
        <f t="shared" si="25"/>
        <v>238</v>
      </c>
      <c r="K102" s="469">
        <f t="shared" si="25"/>
        <v>211</v>
      </c>
      <c r="L102" s="468">
        <f t="shared" si="25"/>
        <v>33</v>
      </c>
      <c r="M102" s="468">
        <f t="shared" si="25"/>
        <v>178</v>
      </c>
      <c r="N102" s="468">
        <f t="shared" si="25"/>
        <v>174</v>
      </c>
      <c r="O102" s="468">
        <f t="shared" si="25"/>
        <v>2</v>
      </c>
      <c r="P102" s="468">
        <f t="shared" si="25"/>
        <v>35</v>
      </c>
      <c r="Q102" s="468">
        <f t="shared" si="25"/>
        <v>175</v>
      </c>
      <c r="R102" s="468">
        <f t="shared" si="25"/>
        <v>31</v>
      </c>
      <c r="S102" s="470">
        <f t="shared" si="25"/>
        <v>27</v>
      </c>
      <c r="T102" s="467">
        <f t="shared" si="25"/>
        <v>211</v>
      </c>
      <c r="U102" s="468">
        <f t="shared" si="25"/>
        <v>4</v>
      </c>
      <c r="V102" s="468">
        <f t="shared" si="25"/>
        <v>13</v>
      </c>
      <c r="W102" s="468">
        <f t="shared" si="25"/>
        <v>205</v>
      </c>
      <c r="X102" s="468">
        <f t="shared" si="25"/>
        <v>5</v>
      </c>
      <c r="Y102" s="468">
        <f t="shared" si="25"/>
        <v>148</v>
      </c>
      <c r="Z102" s="468">
        <f t="shared" si="25"/>
        <v>102</v>
      </c>
      <c r="AA102" s="468">
        <f t="shared" si="25"/>
        <v>0</v>
      </c>
      <c r="AB102" s="468">
        <f t="shared" si="25"/>
        <v>30</v>
      </c>
      <c r="AC102" s="468">
        <f t="shared" si="25"/>
        <v>24</v>
      </c>
      <c r="AD102" s="468">
        <f t="shared" si="25"/>
        <v>3</v>
      </c>
      <c r="AE102" s="471">
        <f t="shared" si="25"/>
        <v>173</v>
      </c>
    </row>
    <row r="103" spans="1:31" ht="16.5" x14ac:dyDescent="0.3">
      <c r="A103" s="472" t="s">
        <v>158</v>
      </c>
      <c r="B103" s="473" t="s">
        <v>382</v>
      </c>
      <c r="C103" s="428">
        <v>3</v>
      </c>
      <c r="D103" s="429">
        <v>7</v>
      </c>
      <c r="E103" s="429"/>
      <c r="F103" s="429"/>
      <c r="G103" s="429"/>
      <c r="H103" s="429">
        <v>1</v>
      </c>
      <c r="I103" s="430">
        <f t="shared" si="17"/>
        <v>8</v>
      </c>
      <c r="J103" s="431">
        <f t="shared" si="18"/>
        <v>11</v>
      </c>
      <c r="K103" s="431">
        <f t="shared" si="19"/>
        <v>8</v>
      </c>
      <c r="L103" s="429">
        <v>2</v>
      </c>
      <c r="M103" s="429">
        <v>6</v>
      </c>
      <c r="N103" s="429"/>
      <c r="O103" s="429"/>
      <c r="P103" s="429"/>
      <c r="Q103" s="429">
        <v>6</v>
      </c>
      <c r="R103" s="429">
        <v>3</v>
      </c>
      <c r="S103" s="432">
        <f>J103-K103</f>
        <v>3</v>
      </c>
      <c r="T103" s="474">
        <v>2</v>
      </c>
      <c r="U103" s="475"/>
      <c r="V103" s="475">
        <v>1</v>
      </c>
      <c r="W103" s="475">
        <v>1</v>
      </c>
      <c r="X103" s="475"/>
      <c r="Y103" s="475"/>
      <c r="Z103" s="475"/>
      <c r="AA103" s="475"/>
      <c r="AB103" s="475">
        <v>1</v>
      </c>
      <c r="AC103" s="475">
        <v>1</v>
      </c>
      <c r="AD103" s="475"/>
      <c r="AE103" s="476"/>
    </row>
    <row r="104" spans="1:31" ht="16.5" x14ac:dyDescent="0.3">
      <c r="A104" s="477" t="s">
        <v>545</v>
      </c>
      <c r="B104" s="454" t="s">
        <v>383</v>
      </c>
      <c r="C104" s="436">
        <v>2</v>
      </c>
      <c r="D104" s="437">
        <v>15</v>
      </c>
      <c r="E104" s="437"/>
      <c r="F104" s="437"/>
      <c r="G104" s="437">
        <v>1</v>
      </c>
      <c r="H104" s="437"/>
      <c r="I104" s="438">
        <f>D104+H104</f>
        <v>15</v>
      </c>
      <c r="J104" s="439">
        <f t="shared" si="18"/>
        <v>17</v>
      </c>
      <c r="K104" s="439">
        <f t="shared" si="19"/>
        <v>17</v>
      </c>
      <c r="L104" s="437">
        <v>11</v>
      </c>
      <c r="M104" s="437">
        <v>6</v>
      </c>
      <c r="N104" s="437">
        <v>5</v>
      </c>
      <c r="O104" s="437"/>
      <c r="P104" s="437">
        <v>1</v>
      </c>
      <c r="Q104" s="437">
        <v>15</v>
      </c>
      <c r="R104" s="437"/>
      <c r="S104" s="440">
        <f t="shared" si="20"/>
        <v>0</v>
      </c>
      <c r="T104" s="474">
        <v>16</v>
      </c>
      <c r="U104" s="475"/>
      <c r="V104" s="475">
        <v>16</v>
      </c>
      <c r="W104" s="475">
        <v>4</v>
      </c>
      <c r="X104" s="475"/>
      <c r="Y104" s="478" t="s">
        <v>21</v>
      </c>
      <c r="Z104" s="478" t="s">
        <v>21</v>
      </c>
      <c r="AA104" s="478" t="s">
        <v>21</v>
      </c>
      <c r="AB104" s="479">
        <v>16</v>
      </c>
      <c r="AC104" s="478" t="s">
        <v>21</v>
      </c>
      <c r="AD104" s="478"/>
      <c r="AE104" s="480">
        <v>2</v>
      </c>
    </row>
    <row r="105" spans="1:31" ht="16.5" x14ac:dyDescent="0.25">
      <c r="A105" s="481" t="s">
        <v>384</v>
      </c>
      <c r="B105" s="454" t="s">
        <v>169</v>
      </c>
      <c r="C105" s="436">
        <v>2</v>
      </c>
      <c r="D105" s="437">
        <v>46</v>
      </c>
      <c r="E105" s="437"/>
      <c r="F105" s="437"/>
      <c r="G105" s="437"/>
      <c r="H105" s="437"/>
      <c r="I105" s="438">
        <f t="shared" si="17"/>
        <v>46</v>
      </c>
      <c r="J105" s="439">
        <f t="shared" si="18"/>
        <v>48</v>
      </c>
      <c r="K105" s="439">
        <f t="shared" si="19"/>
        <v>43</v>
      </c>
      <c r="L105" s="437">
        <v>43</v>
      </c>
      <c r="M105" s="437"/>
      <c r="N105" s="437"/>
      <c r="O105" s="437"/>
      <c r="P105" s="437"/>
      <c r="Q105" s="437">
        <v>43</v>
      </c>
      <c r="R105" s="437"/>
      <c r="S105" s="440">
        <f t="shared" si="20"/>
        <v>5</v>
      </c>
      <c r="T105" s="474"/>
      <c r="U105" s="475"/>
      <c r="V105" s="475"/>
      <c r="W105" s="475"/>
      <c r="X105" s="475"/>
      <c r="Y105" s="478" t="s">
        <v>21</v>
      </c>
      <c r="Z105" s="478" t="s">
        <v>21</v>
      </c>
      <c r="AA105" s="478" t="s">
        <v>21</v>
      </c>
      <c r="AB105" s="479"/>
      <c r="AC105" s="478" t="s">
        <v>21</v>
      </c>
      <c r="AD105" s="478"/>
      <c r="AE105" s="480"/>
    </row>
    <row r="106" spans="1:31" ht="42" x14ac:dyDescent="0.25">
      <c r="A106" s="442" t="s">
        <v>558</v>
      </c>
      <c r="B106" s="482" t="s">
        <v>385</v>
      </c>
      <c r="C106" s="444">
        <v>0</v>
      </c>
      <c r="D106" s="445">
        <v>18</v>
      </c>
      <c r="E106" s="445"/>
      <c r="F106" s="445"/>
      <c r="G106" s="445"/>
      <c r="H106" s="445"/>
      <c r="I106" s="438">
        <f t="shared" si="17"/>
        <v>18</v>
      </c>
      <c r="J106" s="439">
        <f t="shared" si="18"/>
        <v>18</v>
      </c>
      <c r="K106" s="439">
        <f t="shared" si="19"/>
        <v>15</v>
      </c>
      <c r="L106" s="445">
        <v>15</v>
      </c>
      <c r="M106" s="445"/>
      <c r="N106" s="445"/>
      <c r="O106" s="445"/>
      <c r="P106" s="445"/>
      <c r="Q106" s="445">
        <v>15</v>
      </c>
      <c r="R106" s="445"/>
      <c r="S106" s="440">
        <f t="shared" si="20"/>
        <v>3</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386</v>
      </c>
      <c r="B107" s="482" t="s">
        <v>121</v>
      </c>
      <c r="C107" s="444">
        <v>1</v>
      </c>
      <c r="D107" s="445">
        <v>2</v>
      </c>
      <c r="E107" s="445"/>
      <c r="F107" s="445"/>
      <c r="G107" s="445"/>
      <c r="H107" s="445"/>
      <c r="I107" s="438">
        <f t="shared" si="17"/>
        <v>2</v>
      </c>
      <c r="J107" s="439">
        <f t="shared" si="18"/>
        <v>3</v>
      </c>
      <c r="K107" s="439">
        <f t="shared" si="19"/>
        <v>3</v>
      </c>
      <c r="L107" s="445">
        <v>3</v>
      </c>
      <c r="M107" s="445"/>
      <c r="N107" s="445"/>
      <c r="O107" s="445"/>
      <c r="P107" s="445"/>
      <c r="Q107" s="445">
        <v>3</v>
      </c>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546</v>
      </c>
      <c r="B108" s="482" t="s">
        <v>387</v>
      </c>
      <c r="C108" s="444">
        <v>0</v>
      </c>
      <c r="D108" s="445"/>
      <c r="E108" s="445"/>
      <c r="F108" s="445"/>
      <c r="G108" s="445"/>
      <c r="H108" s="445"/>
      <c r="I108" s="438">
        <f t="shared" si="17"/>
        <v>0</v>
      </c>
      <c r="J108" s="439">
        <f t="shared" si="18"/>
        <v>0</v>
      </c>
      <c r="K108" s="439">
        <f t="shared" si="19"/>
        <v>0</v>
      </c>
      <c r="L108" s="445"/>
      <c r="M108" s="445"/>
      <c r="N108" s="445"/>
      <c r="O108" s="445"/>
      <c r="P108" s="445"/>
      <c r="Q108" s="445"/>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547</v>
      </c>
      <c r="B109" s="482" t="s">
        <v>123</v>
      </c>
      <c r="C109" s="444">
        <v>0</v>
      </c>
      <c r="D109" s="445"/>
      <c r="E109" s="445"/>
      <c r="F109" s="445"/>
      <c r="G109" s="445"/>
      <c r="H109" s="445"/>
      <c r="I109" s="438">
        <f t="shared" si="17"/>
        <v>0</v>
      </c>
      <c r="J109" s="439">
        <f t="shared" si="18"/>
        <v>0</v>
      </c>
      <c r="K109" s="439">
        <f t="shared" si="19"/>
        <v>0</v>
      </c>
      <c r="L109" s="445"/>
      <c r="M109" s="445"/>
      <c r="N109" s="445"/>
      <c r="O109" s="445"/>
      <c r="P109" s="445"/>
      <c r="Q109" s="445"/>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548</v>
      </c>
      <c r="B110" s="482" t="s">
        <v>388</v>
      </c>
      <c r="C110" s="444">
        <v>0</v>
      </c>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389</v>
      </c>
      <c r="B111" s="454" t="s">
        <v>189</v>
      </c>
      <c r="C111" s="459">
        <v>3</v>
      </c>
      <c r="D111" s="460">
        <v>196</v>
      </c>
      <c r="E111" s="460"/>
      <c r="F111" s="460"/>
      <c r="G111" s="460"/>
      <c r="H111" s="460"/>
      <c r="I111" s="461">
        <f t="shared" si="17"/>
        <v>196</v>
      </c>
      <c r="J111" s="462">
        <f t="shared" si="18"/>
        <v>199</v>
      </c>
      <c r="K111" s="462">
        <f t="shared" si="19"/>
        <v>197</v>
      </c>
      <c r="L111" s="460">
        <v>193</v>
      </c>
      <c r="M111" s="460">
        <v>4</v>
      </c>
      <c r="N111" s="460"/>
      <c r="O111" s="460"/>
      <c r="P111" s="460"/>
      <c r="Q111" s="460">
        <v>197</v>
      </c>
      <c r="R111" s="460">
        <v>13</v>
      </c>
      <c r="S111" s="463">
        <f t="shared" si="20"/>
        <v>2</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42" t="s">
        <v>390</v>
      </c>
      <c r="B112" s="743"/>
      <c r="C112" s="492">
        <f>C111+C105</f>
        <v>5</v>
      </c>
      <c r="D112" s="469">
        <f t="shared" ref="D112:AE112" si="26">D111+D105</f>
        <v>242</v>
      </c>
      <c r="E112" s="468">
        <f t="shared" si="26"/>
        <v>0</v>
      </c>
      <c r="F112" s="468">
        <f t="shared" si="26"/>
        <v>0</v>
      </c>
      <c r="G112" s="468">
        <f t="shared" si="26"/>
        <v>0</v>
      </c>
      <c r="H112" s="468">
        <f t="shared" si="26"/>
        <v>0</v>
      </c>
      <c r="I112" s="469">
        <f t="shared" si="26"/>
        <v>242</v>
      </c>
      <c r="J112" s="469">
        <f t="shared" si="26"/>
        <v>247</v>
      </c>
      <c r="K112" s="469">
        <f t="shared" si="26"/>
        <v>240</v>
      </c>
      <c r="L112" s="468">
        <f t="shared" si="26"/>
        <v>236</v>
      </c>
      <c r="M112" s="468">
        <f t="shared" si="26"/>
        <v>4</v>
      </c>
      <c r="N112" s="468">
        <f t="shared" si="26"/>
        <v>0</v>
      </c>
      <c r="O112" s="468">
        <f t="shared" si="26"/>
        <v>0</v>
      </c>
      <c r="P112" s="468">
        <f t="shared" si="26"/>
        <v>0</v>
      </c>
      <c r="Q112" s="468">
        <f t="shared" si="26"/>
        <v>240</v>
      </c>
      <c r="R112" s="468">
        <f t="shared" si="26"/>
        <v>13</v>
      </c>
      <c r="S112" s="469">
        <f t="shared" si="26"/>
        <v>7</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160</v>
      </c>
      <c r="AC113" s="498"/>
    </row>
    <row r="114" spans="1:29" ht="12.75" customHeight="1" x14ac:dyDescent="0.2">
      <c r="A114" s="499" t="s">
        <v>118</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44"/>
      <c r="B115" s="746" t="s">
        <v>78</v>
      </c>
      <c r="C115" s="748" t="s">
        <v>161</v>
      </c>
      <c r="D115" s="748" t="s">
        <v>162</v>
      </c>
      <c r="E115" s="691" t="s">
        <v>163</v>
      </c>
      <c r="F115" s="753" t="s">
        <v>0</v>
      </c>
      <c r="G115" s="754"/>
      <c r="H115" s="754"/>
      <c r="I115" s="754"/>
      <c r="J115" s="754"/>
      <c r="K115" s="754"/>
      <c r="L115" s="754"/>
      <c r="M115" s="755"/>
      <c r="N115" s="756" t="s">
        <v>164</v>
      </c>
      <c r="O115" s="496"/>
      <c r="P115" s="496"/>
      <c r="Q115" s="498"/>
      <c r="R115" s="498"/>
      <c r="S115" s="498"/>
      <c r="T115" s="498"/>
      <c r="U115" s="498"/>
      <c r="V115" s="498"/>
      <c r="W115" s="498"/>
      <c r="X115" s="498"/>
      <c r="Y115" s="498"/>
      <c r="Z115" s="498"/>
      <c r="AA115" s="498"/>
      <c r="AB115" s="498"/>
    </row>
    <row r="116" spans="1:29" ht="116.25" customHeight="1" x14ac:dyDescent="0.2">
      <c r="A116" s="745"/>
      <c r="B116" s="747"/>
      <c r="C116" s="749"/>
      <c r="D116" s="749"/>
      <c r="E116" s="752"/>
      <c r="F116" s="502" t="s">
        <v>135</v>
      </c>
      <c r="G116" s="503" t="s">
        <v>165</v>
      </c>
      <c r="H116" s="503" t="s">
        <v>166</v>
      </c>
      <c r="I116" s="503" t="s">
        <v>167</v>
      </c>
      <c r="J116" s="503" t="s">
        <v>168</v>
      </c>
      <c r="K116" s="504" t="s">
        <v>806</v>
      </c>
      <c r="L116" s="504" t="s">
        <v>807</v>
      </c>
      <c r="M116" s="504" t="s">
        <v>808</v>
      </c>
      <c r="N116" s="757"/>
      <c r="O116" s="496"/>
      <c r="P116" s="496"/>
      <c r="Q116" s="498"/>
      <c r="R116" s="498"/>
      <c r="S116" s="498"/>
      <c r="T116" s="498"/>
      <c r="U116" s="498"/>
      <c r="V116" s="498"/>
      <c r="W116" s="498"/>
      <c r="X116" s="498"/>
      <c r="Y116" s="498"/>
      <c r="Z116" s="498"/>
      <c r="AA116" s="498"/>
      <c r="AB116" s="498"/>
    </row>
    <row r="117" spans="1:29" x14ac:dyDescent="0.2">
      <c r="A117" s="505" t="s">
        <v>48</v>
      </c>
      <c r="B117" s="505" t="s">
        <v>49</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391</v>
      </c>
      <c r="B118" s="508" t="s">
        <v>392</v>
      </c>
      <c r="C118" s="509">
        <v>72</v>
      </c>
      <c r="D118" s="509">
        <v>409</v>
      </c>
      <c r="E118" s="510">
        <f>C118+D118</f>
        <v>481</v>
      </c>
      <c r="F118" s="510">
        <f>G118+H118+I118+J118+K118+L118+M118</f>
        <v>412</v>
      </c>
      <c r="G118" s="509">
        <v>126</v>
      </c>
      <c r="H118" s="509">
        <v>16</v>
      </c>
      <c r="I118" s="509">
        <v>226</v>
      </c>
      <c r="J118" s="509">
        <v>44</v>
      </c>
      <c r="K118" s="509"/>
      <c r="L118" s="509"/>
      <c r="M118" s="509"/>
      <c r="N118" s="510">
        <f>E118-F118</f>
        <v>69</v>
      </c>
      <c r="O118" s="511"/>
      <c r="P118" s="511"/>
      <c r="Q118" s="501"/>
      <c r="R118" s="501"/>
      <c r="S118" s="501"/>
      <c r="T118" s="501"/>
      <c r="U118" s="501"/>
      <c r="V118" s="501"/>
      <c r="W118" s="501"/>
      <c r="X118" s="501"/>
      <c r="Y118" s="501"/>
      <c r="Z118" s="501"/>
      <c r="AA118" s="501"/>
      <c r="AB118" s="501"/>
    </row>
    <row r="119" spans="1:29" x14ac:dyDescent="0.2">
      <c r="A119" s="512" t="s">
        <v>432</v>
      </c>
      <c r="B119" s="513" t="s">
        <v>393</v>
      </c>
      <c r="C119" s="509">
        <v>26</v>
      </c>
      <c r="D119" s="509">
        <v>287</v>
      </c>
      <c r="E119" s="510">
        <f t="shared" ref="E119:E139" si="27">C119+D119</f>
        <v>313</v>
      </c>
      <c r="F119" s="510">
        <f t="shared" ref="F119:F139" si="28">G119+H119+I119+J119+K119+L119+M119</f>
        <v>271</v>
      </c>
      <c r="G119" s="509">
        <v>81</v>
      </c>
      <c r="H119" s="509">
        <v>11</v>
      </c>
      <c r="I119" s="509">
        <v>151</v>
      </c>
      <c r="J119" s="509">
        <v>28</v>
      </c>
      <c r="K119" s="509"/>
      <c r="L119" s="509"/>
      <c r="M119" s="509"/>
      <c r="N119" s="514">
        <f t="shared" ref="N119:N139" si="29">E119-F119</f>
        <v>42</v>
      </c>
      <c r="O119" s="497"/>
      <c r="P119" s="497"/>
      <c r="Q119" s="498"/>
      <c r="R119" s="498"/>
      <c r="S119" s="498"/>
      <c r="T119" s="498"/>
      <c r="U119" s="498"/>
      <c r="V119" s="498"/>
      <c r="W119" s="498"/>
      <c r="X119" s="498"/>
      <c r="Y119" s="498"/>
      <c r="Z119" s="498"/>
      <c r="AA119" s="498"/>
      <c r="AB119" s="498"/>
    </row>
    <row r="120" spans="1:29" x14ac:dyDescent="0.2">
      <c r="A120" s="515" t="s">
        <v>394</v>
      </c>
      <c r="B120" s="513" t="s">
        <v>395</v>
      </c>
      <c r="C120" s="509">
        <v>0</v>
      </c>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396</v>
      </c>
      <c r="B121" s="513" t="s">
        <v>397</v>
      </c>
      <c r="C121" s="509">
        <v>0</v>
      </c>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398</v>
      </c>
      <c r="B122" s="513" t="s">
        <v>399</v>
      </c>
      <c r="C122" s="509">
        <v>0</v>
      </c>
      <c r="D122" s="509">
        <v>9</v>
      </c>
      <c r="E122" s="510">
        <f t="shared" si="27"/>
        <v>9</v>
      </c>
      <c r="F122" s="510">
        <f t="shared" si="28"/>
        <v>7</v>
      </c>
      <c r="G122" s="509">
        <v>3</v>
      </c>
      <c r="H122" s="509">
        <v>1</v>
      </c>
      <c r="I122" s="509">
        <v>3</v>
      </c>
      <c r="J122" s="509"/>
      <c r="K122" s="509"/>
      <c r="L122" s="509"/>
      <c r="M122" s="509"/>
      <c r="N122" s="514">
        <f t="shared" si="29"/>
        <v>2</v>
      </c>
      <c r="O122" s="511"/>
      <c r="P122" s="511"/>
      <c r="Q122" s="516"/>
      <c r="R122" s="516"/>
      <c r="S122" s="516"/>
      <c r="T122" s="516"/>
      <c r="U122" s="516"/>
      <c r="V122" s="516"/>
      <c r="W122" s="516"/>
      <c r="X122" s="516"/>
      <c r="Y122" s="516"/>
      <c r="Z122" s="516"/>
      <c r="AA122" s="516"/>
      <c r="AB122" s="516"/>
    </row>
    <row r="123" spans="1:29" x14ac:dyDescent="0.2">
      <c r="A123" s="515" t="s">
        <v>400</v>
      </c>
      <c r="B123" s="513" t="s">
        <v>401</v>
      </c>
      <c r="C123" s="509">
        <v>0</v>
      </c>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402</v>
      </c>
      <c r="B124" s="513" t="s">
        <v>403</v>
      </c>
      <c r="C124" s="509">
        <v>0</v>
      </c>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404</v>
      </c>
      <c r="B125" s="513" t="s">
        <v>405</v>
      </c>
      <c r="C125" s="509">
        <v>0</v>
      </c>
      <c r="D125" s="509"/>
      <c r="E125" s="510">
        <f t="shared" si="27"/>
        <v>0</v>
      </c>
      <c r="F125" s="510">
        <f t="shared" si="28"/>
        <v>0</v>
      </c>
      <c r="G125" s="509"/>
      <c r="H125" s="509"/>
      <c r="I125" s="509"/>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406</v>
      </c>
      <c r="B126" s="513" t="s">
        <v>407</v>
      </c>
      <c r="C126" s="509">
        <v>0</v>
      </c>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408</v>
      </c>
      <c r="B127" s="513" t="s">
        <v>409</v>
      </c>
      <c r="C127" s="509">
        <v>0</v>
      </c>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410</v>
      </c>
      <c r="B128" s="513" t="s">
        <v>411</v>
      </c>
      <c r="C128" s="509">
        <v>0</v>
      </c>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412</v>
      </c>
      <c r="B129" s="513" t="s">
        <v>413</v>
      </c>
      <c r="C129" s="509">
        <v>0</v>
      </c>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414</v>
      </c>
      <c r="B130" s="513" t="s">
        <v>415</v>
      </c>
      <c r="C130" s="509">
        <v>0</v>
      </c>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416</v>
      </c>
      <c r="B131" s="513" t="s">
        <v>417</v>
      </c>
      <c r="C131" s="509">
        <v>0</v>
      </c>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418</v>
      </c>
      <c r="B132" s="513" t="s">
        <v>181</v>
      </c>
      <c r="C132" s="509">
        <v>0</v>
      </c>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419</v>
      </c>
      <c r="B133" s="513" t="s">
        <v>420</v>
      </c>
      <c r="C133" s="509">
        <v>0</v>
      </c>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421</v>
      </c>
      <c r="B134" s="513" t="s">
        <v>422</v>
      </c>
      <c r="C134" s="509">
        <v>3</v>
      </c>
      <c r="D134" s="509">
        <v>5</v>
      </c>
      <c r="E134" s="510">
        <f t="shared" si="27"/>
        <v>8</v>
      </c>
      <c r="F134" s="510">
        <f t="shared" si="28"/>
        <v>7</v>
      </c>
      <c r="G134" s="509">
        <v>2</v>
      </c>
      <c r="H134" s="509"/>
      <c r="I134" s="509">
        <v>4</v>
      </c>
      <c r="J134" s="509">
        <v>1</v>
      </c>
      <c r="K134" s="509"/>
      <c r="L134" s="509"/>
      <c r="M134" s="509"/>
      <c r="N134" s="514">
        <f t="shared" si="29"/>
        <v>1</v>
      </c>
      <c r="O134" s="511"/>
      <c r="P134" s="511"/>
      <c r="Q134" s="516"/>
      <c r="R134" s="516"/>
      <c r="S134" s="516"/>
      <c r="T134" s="516"/>
      <c r="U134" s="516"/>
      <c r="V134" s="516"/>
      <c r="W134" s="516"/>
      <c r="X134" s="516"/>
      <c r="Y134" s="516"/>
      <c r="Z134" s="516"/>
      <c r="AA134" s="516"/>
      <c r="AB134" s="516"/>
    </row>
    <row r="135" spans="1:29" x14ac:dyDescent="0.2">
      <c r="A135" s="515" t="s">
        <v>423</v>
      </c>
      <c r="B135" s="513" t="s">
        <v>424</v>
      </c>
      <c r="C135" s="509">
        <v>1</v>
      </c>
      <c r="D135" s="509">
        <v>1</v>
      </c>
      <c r="E135" s="510">
        <f t="shared" si="27"/>
        <v>2</v>
      </c>
      <c r="F135" s="510">
        <f t="shared" si="28"/>
        <v>1</v>
      </c>
      <c r="G135" s="509"/>
      <c r="H135" s="509"/>
      <c r="I135" s="509"/>
      <c r="J135" s="509">
        <v>1</v>
      </c>
      <c r="K135" s="509"/>
      <c r="L135" s="509"/>
      <c r="M135" s="509"/>
      <c r="N135" s="514">
        <f t="shared" si="29"/>
        <v>1</v>
      </c>
      <c r="O135" s="511"/>
      <c r="P135" s="511"/>
      <c r="Q135" s="516"/>
      <c r="R135" s="516"/>
      <c r="S135" s="516"/>
      <c r="T135" s="516"/>
      <c r="U135" s="516"/>
      <c r="V135" s="516"/>
      <c r="W135" s="516"/>
      <c r="X135" s="516"/>
      <c r="Y135" s="516"/>
      <c r="Z135" s="516"/>
      <c r="AA135" s="516"/>
      <c r="AB135" s="516"/>
    </row>
    <row r="136" spans="1:29" x14ac:dyDescent="0.2">
      <c r="A136" s="515" t="s">
        <v>425</v>
      </c>
      <c r="B136" s="513" t="s">
        <v>183</v>
      </c>
      <c r="C136" s="509">
        <v>0</v>
      </c>
      <c r="D136" s="509"/>
      <c r="E136" s="510">
        <f t="shared" si="27"/>
        <v>0</v>
      </c>
      <c r="F136" s="510">
        <f t="shared" si="28"/>
        <v>0</v>
      </c>
      <c r="G136" s="509"/>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426</v>
      </c>
      <c r="B137" s="513" t="s">
        <v>427</v>
      </c>
      <c r="C137" s="509">
        <v>0</v>
      </c>
      <c r="D137" s="509">
        <v>1</v>
      </c>
      <c r="E137" s="510">
        <f t="shared" si="27"/>
        <v>1</v>
      </c>
      <c r="F137" s="510">
        <f t="shared" si="28"/>
        <v>1</v>
      </c>
      <c r="G137" s="509">
        <v>1</v>
      </c>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428</v>
      </c>
      <c r="B138" s="513" t="s">
        <v>429</v>
      </c>
      <c r="C138" s="509">
        <v>0</v>
      </c>
      <c r="D138" s="509">
        <v>2</v>
      </c>
      <c r="E138" s="510">
        <f t="shared" si="27"/>
        <v>2</v>
      </c>
      <c r="F138" s="510">
        <f t="shared" si="28"/>
        <v>2</v>
      </c>
      <c r="G138" s="509"/>
      <c r="H138" s="509"/>
      <c r="I138" s="509"/>
      <c r="J138" s="509">
        <v>2</v>
      </c>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430</v>
      </c>
      <c r="B139" s="513" t="s">
        <v>431</v>
      </c>
      <c r="C139" s="509">
        <v>0</v>
      </c>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170</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48</v>
      </c>
      <c r="B143" s="525"/>
      <c r="C143" s="526" t="s">
        <v>171</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172</v>
      </c>
      <c r="B144" s="529"/>
      <c r="C144" s="530">
        <v>436</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173</v>
      </c>
      <c r="B145" s="529"/>
      <c r="C145" s="531">
        <v>418</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174</v>
      </c>
      <c r="B146" s="529"/>
      <c r="C146" s="531">
        <v>208</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173</v>
      </c>
      <c r="B147" s="529"/>
      <c r="C147" s="531">
        <v>224</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175</v>
      </c>
      <c r="B148" s="529"/>
      <c r="C148" s="531">
        <v>0</v>
      </c>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176</v>
      </c>
      <c r="B149" s="529"/>
      <c r="C149" s="531">
        <v>3</v>
      </c>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177</v>
      </c>
      <c r="B150" s="529"/>
      <c r="C150" s="531">
        <v>0</v>
      </c>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258</v>
      </c>
      <c r="B151" s="529"/>
      <c r="C151" s="531">
        <v>15</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178</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48</v>
      </c>
      <c r="B154" s="525"/>
      <c r="C154" s="526" t="s">
        <v>171</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269</v>
      </c>
      <c r="B155" s="536"/>
      <c r="C155" s="537">
        <v>224</v>
      </c>
      <c r="D155" s="511"/>
      <c r="E155" s="538"/>
      <c r="F155" s="538"/>
      <c r="G155" s="538"/>
      <c r="H155" s="538"/>
      <c r="I155" s="538"/>
      <c r="J155" s="538"/>
      <c r="K155" s="538"/>
      <c r="L155" s="538"/>
      <c r="M155" s="538"/>
      <c r="N155" s="538"/>
      <c r="O155" s="538"/>
      <c r="P155" s="616" t="s">
        <v>57</v>
      </c>
      <c r="Q155" s="616"/>
      <c r="R155" s="616"/>
      <c r="S155" s="616"/>
      <c r="T155" s="616"/>
      <c r="U155" s="616"/>
      <c r="V155" s="616"/>
      <c r="W155" s="616"/>
      <c r="X155" s="539"/>
      <c r="Y155" s="539"/>
      <c r="Z155" s="516"/>
      <c r="AA155" s="516"/>
      <c r="AB155" s="516"/>
      <c r="AC155" s="516"/>
    </row>
    <row r="156" spans="1:29" x14ac:dyDescent="0.2">
      <c r="A156" s="528" t="s">
        <v>179</v>
      </c>
      <c r="B156" s="529"/>
      <c r="C156" s="531">
        <v>142</v>
      </c>
      <c r="D156" s="511"/>
      <c r="E156" s="538"/>
      <c r="F156" s="6"/>
      <c r="G156" s="6"/>
      <c r="H156" s="538"/>
      <c r="I156" s="538"/>
      <c r="J156" s="538"/>
      <c r="K156" s="538"/>
      <c r="L156" s="538"/>
      <c r="M156" s="538"/>
      <c r="N156" s="538"/>
      <c r="O156" s="538"/>
      <c r="P156" s="538" t="s">
        <v>433</v>
      </c>
      <c r="Q156" s="538"/>
      <c r="R156" s="539"/>
      <c r="S156" s="539"/>
      <c r="T156" s="539"/>
      <c r="U156" s="539"/>
      <c r="V156" s="539"/>
      <c r="W156" s="539"/>
      <c r="X156" s="539"/>
      <c r="Y156" s="539"/>
      <c r="Z156" s="516"/>
      <c r="AA156" s="516"/>
      <c r="AB156" s="516"/>
      <c r="AC156" s="516"/>
    </row>
    <row r="157" spans="1:29" x14ac:dyDescent="0.2">
      <c r="A157" s="528" t="s">
        <v>180</v>
      </c>
      <c r="B157" s="529"/>
      <c r="C157" s="531">
        <v>33</v>
      </c>
      <c r="D157" s="511"/>
      <c r="E157" s="538"/>
      <c r="F157" s="538"/>
      <c r="G157" s="538"/>
      <c r="H157" s="538"/>
      <c r="I157" s="538"/>
      <c r="J157" s="538"/>
      <c r="K157" s="538"/>
      <c r="L157" s="538"/>
      <c r="M157" s="538"/>
      <c r="N157" s="538"/>
      <c r="O157" s="538"/>
      <c r="P157" s="263" t="s">
        <v>559</v>
      </c>
      <c r="Q157" s="538"/>
      <c r="R157" s="539"/>
      <c r="S157" s="539"/>
      <c r="T157" s="539"/>
      <c r="U157" s="539"/>
      <c r="V157" s="539"/>
      <c r="W157" s="539"/>
      <c r="X157" s="539"/>
      <c r="Y157" s="539"/>
      <c r="Z157" s="516"/>
      <c r="AA157" s="516"/>
      <c r="AB157" s="516"/>
      <c r="AC157" s="516"/>
    </row>
    <row r="158" spans="1:29" x14ac:dyDescent="0.2">
      <c r="A158" s="528" t="s">
        <v>182</v>
      </c>
      <c r="B158" s="529"/>
      <c r="C158" s="531">
        <v>31</v>
      </c>
      <c r="D158" s="511"/>
      <c r="E158" s="538"/>
      <c r="F158" s="538"/>
      <c r="G158" s="538"/>
      <c r="H158" s="538"/>
      <c r="I158" s="538"/>
      <c r="J158" s="538"/>
      <c r="K158" s="538"/>
      <c r="L158" s="538"/>
      <c r="M158" s="538"/>
      <c r="N158" s="538"/>
      <c r="O158" s="538"/>
      <c r="P158" s="263" t="s">
        <v>569</v>
      </c>
      <c r="Q158" s="538"/>
      <c r="R158" s="539"/>
      <c r="S158" s="539"/>
      <c r="T158" s="539"/>
      <c r="U158" s="539"/>
      <c r="V158" s="539"/>
      <c r="W158" s="539"/>
      <c r="X158" s="539"/>
      <c r="Y158" s="539"/>
      <c r="Z158" s="516"/>
      <c r="AA158" s="516"/>
      <c r="AB158" s="516"/>
      <c r="AC158" s="516"/>
    </row>
    <row r="159" spans="1:29" ht="27" customHeight="1" x14ac:dyDescent="0.2">
      <c r="A159" s="528" t="s">
        <v>184</v>
      </c>
      <c r="B159" s="529"/>
      <c r="C159" s="531">
        <v>18</v>
      </c>
      <c r="D159" s="511"/>
      <c r="E159" s="538"/>
      <c r="F159" s="540"/>
      <c r="G159" s="540"/>
      <c r="H159" s="541"/>
      <c r="I159" s="541"/>
      <c r="J159" s="541"/>
      <c r="K159" s="541"/>
      <c r="L159" s="541"/>
      <c r="M159" s="542"/>
      <c r="N159" s="541"/>
      <c r="O159" s="541"/>
      <c r="P159" s="543" t="s">
        <v>809</v>
      </c>
      <c r="Q159" s="538"/>
      <c r="R159" s="539"/>
      <c r="S159" s="539"/>
      <c r="T159" s="539"/>
      <c r="U159" s="539"/>
      <c r="V159" s="539"/>
      <c r="W159" s="539"/>
      <c r="X159" s="539"/>
      <c r="Y159" s="539"/>
      <c r="Z159" s="516"/>
      <c r="AA159" s="516"/>
      <c r="AB159" s="516"/>
      <c r="AC159" s="516"/>
    </row>
    <row r="160" spans="1:29" ht="25.5" x14ac:dyDescent="0.2">
      <c r="A160" s="533" t="s">
        <v>563</v>
      </c>
      <c r="B160" s="529"/>
      <c r="C160" s="531">
        <v>4</v>
      </c>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187</v>
      </c>
      <c r="B162" s="519"/>
      <c r="C162" s="511"/>
      <c r="D162" s="511"/>
      <c r="E162" s="538"/>
      <c r="F162" s="758"/>
      <c r="G162" s="758"/>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48</v>
      </c>
      <c r="B164" s="525"/>
      <c r="C164" s="526" t="s">
        <v>171</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188</v>
      </c>
      <c r="B165" s="529"/>
      <c r="C165" s="530">
        <v>2282</v>
      </c>
      <c r="D165" s="511"/>
      <c r="E165" s="511"/>
      <c r="F165" s="540" t="s">
        <v>849</v>
      </c>
      <c r="G165" s="540"/>
      <c r="H165" s="541"/>
      <c r="I165" s="541"/>
      <c r="J165" s="541"/>
      <c r="K165" s="541"/>
      <c r="L165" s="541"/>
      <c r="M165" s="542" t="s">
        <v>185</v>
      </c>
      <c r="N165" s="541"/>
      <c r="O165" s="541"/>
      <c r="P165" s="538"/>
      <c r="Q165" s="538"/>
      <c r="R165" s="516"/>
      <c r="S165" s="516"/>
      <c r="T165" s="516"/>
      <c r="U165" s="516"/>
      <c r="V165" s="516"/>
      <c r="W165" s="516"/>
      <c r="X165" s="516"/>
      <c r="Y165" s="516"/>
      <c r="Z165" s="516"/>
      <c r="AA165" s="516"/>
      <c r="AB165" s="516"/>
      <c r="AC165" s="516"/>
    </row>
    <row r="166" spans="1:31" x14ac:dyDescent="0.2">
      <c r="A166" s="528" t="s">
        <v>190</v>
      </c>
      <c r="B166" s="529"/>
      <c r="C166" s="530">
        <v>467</v>
      </c>
      <c r="D166" s="511"/>
      <c r="E166" s="511"/>
      <c r="F166" s="540" t="s">
        <v>846</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186</v>
      </c>
      <c r="N167" s="538"/>
      <c r="O167" s="538"/>
      <c r="P167" s="538"/>
      <c r="Q167" s="538"/>
      <c r="R167" s="516"/>
      <c r="S167" s="516"/>
      <c r="T167" s="516"/>
      <c r="U167" s="516"/>
      <c r="V167" s="516"/>
      <c r="W167" s="516"/>
      <c r="X167" s="516"/>
      <c r="Y167" s="516"/>
      <c r="Z167" s="516"/>
      <c r="AA167" s="516"/>
      <c r="AB167" s="516"/>
      <c r="AC167" s="516"/>
    </row>
    <row r="168" spans="1:31" x14ac:dyDescent="0.2">
      <c r="A168" s="499" t="s">
        <v>191</v>
      </c>
      <c r="B168" s="519"/>
      <c r="C168" s="511"/>
      <c r="D168" s="511"/>
      <c r="E168" s="511"/>
      <c r="F168" s="758" t="s">
        <v>856</v>
      </c>
      <c r="G168" s="758"/>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192</v>
      </c>
      <c r="B169" s="536"/>
      <c r="C169" s="523" t="s">
        <v>12</v>
      </c>
      <c r="D169" s="511"/>
      <c r="E169" s="511"/>
      <c r="F169" s="501"/>
      <c r="G169" s="501"/>
      <c r="H169" s="750"/>
      <c r="I169" s="750"/>
      <c r="J169" s="750"/>
      <c r="K169" s="545"/>
      <c r="L169" s="751"/>
      <c r="M169" s="751"/>
      <c r="N169" s="750"/>
      <c r="O169" s="750"/>
      <c r="P169" s="750"/>
      <c r="Q169" s="750"/>
      <c r="R169" s="516"/>
      <c r="S169" s="516"/>
      <c r="T169" s="516"/>
      <c r="U169" s="516"/>
      <c r="V169" s="516"/>
      <c r="W169" s="516"/>
      <c r="X169" s="516"/>
      <c r="Y169" s="516"/>
      <c r="Z169" s="516"/>
      <c r="AA169" s="516"/>
      <c r="AB169" s="516"/>
      <c r="AC169" s="516"/>
    </row>
    <row r="170" spans="1:31" ht="12.75" customHeight="1" x14ac:dyDescent="0.2">
      <c r="A170" s="528" t="s">
        <v>193</v>
      </c>
      <c r="B170" s="536"/>
      <c r="C170" s="546">
        <v>38</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194</v>
      </c>
      <c r="B171" s="536"/>
      <c r="C171" s="549">
        <v>0</v>
      </c>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195</v>
      </c>
      <c r="B172" s="536"/>
      <c r="C172" s="549">
        <v>0</v>
      </c>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196</v>
      </c>
      <c r="B173" s="536"/>
      <c r="C173" s="549">
        <v>14</v>
      </c>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566</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48</v>
      </c>
      <c r="B177" s="395"/>
      <c r="C177" s="396" t="s">
        <v>171</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567</v>
      </c>
      <c r="B178" s="551"/>
      <c r="C178" s="552">
        <v>35</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568</v>
      </c>
      <c r="B179" s="551"/>
      <c r="C179" s="554">
        <v>379</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O1" sqref="O1"/>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854</v>
      </c>
      <c r="D1" s="93"/>
      <c r="E1" s="93"/>
      <c r="F1" s="93"/>
      <c r="G1" s="93"/>
      <c r="H1" s="93"/>
      <c r="I1" s="93"/>
      <c r="J1" s="93"/>
      <c r="K1" s="93"/>
      <c r="L1" s="93"/>
      <c r="M1" s="93"/>
      <c r="N1" s="93"/>
      <c r="O1" s="93"/>
      <c r="P1" s="93"/>
      <c r="Q1" s="93"/>
      <c r="R1" s="93"/>
      <c r="S1" s="780" t="s">
        <v>242</v>
      </c>
      <c r="T1" s="78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855</v>
      </c>
      <c r="D2" s="93"/>
      <c r="E2" s="93"/>
      <c r="F2" s="93"/>
      <c r="G2" s="93"/>
      <c r="H2" s="93"/>
      <c r="I2" s="93"/>
      <c r="J2" s="93"/>
      <c r="K2" s="93"/>
      <c r="L2" s="93"/>
      <c r="M2" s="93"/>
      <c r="N2" s="93"/>
      <c r="O2" s="93"/>
      <c r="P2" s="93"/>
      <c r="Q2" s="93"/>
      <c r="R2" s="93"/>
      <c r="S2" s="780"/>
      <c r="T2" s="78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3" t="s">
        <v>198</v>
      </c>
      <c r="B4" s="763" t="s">
        <v>206</v>
      </c>
      <c r="C4" s="797" t="s">
        <v>207</v>
      </c>
      <c r="D4" s="774" t="s">
        <v>208</v>
      </c>
      <c r="E4" s="775"/>
      <c r="F4" s="775"/>
      <c r="G4" s="775"/>
      <c r="H4" s="775"/>
      <c r="I4" s="776"/>
      <c r="J4" s="777" t="s">
        <v>209</v>
      </c>
      <c r="K4" s="778"/>
      <c r="L4" s="778"/>
      <c r="M4" s="778"/>
      <c r="N4" s="778"/>
      <c r="O4" s="800"/>
      <c r="P4" s="781" t="s">
        <v>210</v>
      </c>
      <c r="Q4" s="782"/>
      <c r="R4" s="782"/>
      <c r="S4" s="782"/>
      <c r="T4" s="782"/>
      <c r="U4" s="783"/>
      <c r="V4" s="787" t="s">
        <v>211</v>
      </c>
      <c r="W4" s="788"/>
      <c r="X4" s="788"/>
      <c r="Y4" s="788"/>
      <c r="Z4" s="788"/>
      <c r="AA4" s="789"/>
      <c r="AB4" s="777" t="s">
        <v>212</v>
      </c>
      <c r="AC4" s="778"/>
      <c r="AD4" s="778"/>
      <c r="AE4" s="778"/>
      <c r="AF4" s="778"/>
      <c r="AG4" s="778"/>
      <c r="AH4" s="778"/>
      <c r="AI4" s="778"/>
      <c r="AJ4" s="778"/>
      <c r="AK4" s="778"/>
      <c r="AL4" s="778"/>
      <c r="AM4" s="778"/>
      <c r="AN4" s="759" t="s">
        <v>213</v>
      </c>
      <c r="AO4" s="760"/>
      <c r="AP4" s="760"/>
      <c r="AQ4" s="760"/>
      <c r="AR4" s="760"/>
      <c r="AS4" s="761"/>
      <c r="AT4" s="762" t="s">
        <v>214</v>
      </c>
      <c r="AU4" s="763"/>
      <c r="AV4" s="763"/>
      <c r="AW4" s="763"/>
      <c r="AX4" s="763"/>
      <c r="AY4" s="764"/>
    </row>
    <row r="5" spans="1:51" ht="33.75" customHeight="1" x14ac:dyDescent="0.2">
      <c r="A5" s="794"/>
      <c r="B5" s="796"/>
      <c r="C5" s="798"/>
      <c r="D5" s="768"/>
      <c r="E5" s="769"/>
      <c r="F5" s="769"/>
      <c r="G5" s="769"/>
      <c r="H5" s="769"/>
      <c r="I5" s="770"/>
      <c r="J5" s="801"/>
      <c r="K5" s="802"/>
      <c r="L5" s="802"/>
      <c r="M5" s="802"/>
      <c r="N5" s="802"/>
      <c r="O5" s="803"/>
      <c r="P5" s="784"/>
      <c r="Q5" s="785"/>
      <c r="R5" s="785"/>
      <c r="S5" s="785"/>
      <c r="T5" s="785"/>
      <c r="U5" s="786"/>
      <c r="V5" s="790"/>
      <c r="W5" s="791"/>
      <c r="X5" s="791"/>
      <c r="Y5" s="791"/>
      <c r="Z5" s="791"/>
      <c r="AA5" s="792"/>
      <c r="AB5" s="774" t="s">
        <v>215</v>
      </c>
      <c r="AC5" s="775"/>
      <c r="AD5" s="775"/>
      <c r="AE5" s="775"/>
      <c r="AF5" s="775"/>
      <c r="AG5" s="776"/>
      <c r="AH5" s="774" t="s">
        <v>168</v>
      </c>
      <c r="AI5" s="775"/>
      <c r="AJ5" s="775"/>
      <c r="AK5" s="775"/>
      <c r="AL5" s="775"/>
      <c r="AM5" s="776"/>
      <c r="AN5" s="768" t="s">
        <v>216</v>
      </c>
      <c r="AO5" s="769"/>
      <c r="AP5" s="769"/>
      <c r="AQ5" s="769"/>
      <c r="AR5" s="769"/>
      <c r="AS5" s="770"/>
      <c r="AT5" s="765"/>
      <c r="AU5" s="766"/>
      <c r="AV5" s="766"/>
      <c r="AW5" s="766"/>
      <c r="AX5" s="766"/>
      <c r="AY5" s="767"/>
    </row>
    <row r="6" spans="1:51" ht="12.75" customHeight="1" x14ac:dyDescent="0.2">
      <c r="A6" s="794"/>
      <c r="B6" s="796"/>
      <c r="C6" s="798"/>
      <c r="D6" s="771" t="s">
        <v>217</v>
      </c>
      <c r="E6" s="772" t="s">
        <v>218</v>
      </c>
      <c r="F6" s="772"/>
      <c r="G6" s="772"/>
      <c r="H6" s="772"/>
      <c r="I6" s="773"/>
      <c r="J6" s="771" t="s">
        <v>217</v>
      </c>
      <c r="K6" s="772" t="s">
        <v>218</v>
      </c>
      <c r="L6" s="772"/>
      <c r="M6" s="772"/>
      <c r="N6" s="772"/>
      <c r="O6" s="773"/>
      <c r="P6" s="771" t="s">
        <v>217</v>
      </c>
      <c r="Q6" s="772" t="s">
        <v>218</v>
      </c>
      <c r="R6" s="772"/>
      <c r="S6" s="772"/>
      <c r="T6" s="772"/>
      <c r="U6" s="773"/>
      <c r="V6" s="771" t="s">
        <v>217</v>
      </c>
      <c r="W6" s="772" t="s">
        <v>218</v>
      </c>
      <c r="X6" s="772"/>
      <c r="Y6" s="772"/>
      <c r="Z6" s="772"/>
      <c r="AA6" s="773"/>
      <c r="AB6" s="771" t="s">
        <v>217</v>
      </c>
      <c r="AC6" s="772" t="s">
        <v>218</v>
      </c>
      <c r="AD6" s="772"/>
      <c r="AE6" s="772"/>
      <c r="AF6" s="772"/>
      <c r="AG6" s="773"/>
      <c r="AH6" s="771" t="s">
        <v>217</v>
      </c>
      <c r="AI6" s="772" t="s">
        <v>218</v>
      </c>
      <c r="AJ6" s="772"/>
      <c r="AK6" s="772"/>
      <c r="AL6" s="772"/>
      <c r="AM6" s="773"/>
      <c r="AN6" s="771" t="s">
        <v>217</v>
      </c>
      <c r="AO6" s="772" t="s">
        <v>218</v>
      </c>
      <c r="AP6" s="772"/>
      <c r="AQ6" s="772"/>
      <c r="AR6" s="772"/>
      <c r="AS6" s="773"/>
      <c r="AT6" s="771" t="s">
        <v>217</v>
      </c>
      <c r="AU6" s="772" t="s">
        <v>218</v>
      </c>
      <c r="AV6" s="772"/>
      <c r="AW6" s="772"/>
      <c r="AX6" s="772"/>
      <c r="AY6" s="773"/>
    </row>
    <row r="7" spans="1:51" ht="24" customHeight="1" thickBot="1" x14ac:dyDescent="0.25">
      <c r="A7" s="795"/>
      <c r="B7" s="766"/>
      <c r="C7" s="799"/>
      <c r="D7" s="771"/>
      <c r="E7" s="114" t="s">
        <v>219</v>
      </c>
      <c r="F7" s="78" t="s">
        <v>220</v>
      </c>
      <c r="G7" s="78" t="s">
        <v>221</v>
      </c>
      <c r="H7" s="78" t="s">
        <v>222</v>
      </c>
      <c r="I7" s="115" t="s">
        <v>223</v>
      </c>
      <c r="J7" s="771"/>
      <c r="K7" s="114" t="s">
        <v>219</v>
      </c>
      <c r="L7" s="78" t="s">
        <v>220</v>
      </c>
      <c r="M7" s="78" t="s">
        <v>221</v>
      </c>
      <c r="N7" s="78" t="s">
        <v>222</v>
      </c>
      <c r="O7" s="115" t="s">
        <v>223</v>
      </c>
      <c r="P7" s="771"/>
      <c r="Q7" s="114" t="s">
        <v>219</v>
      </c>
      <c r="R7" s="78" t="s">
        <v>220</v>
      </c>
      <c r="S7" s="78" t="s">
        <v>221</v>
      </c>
      <c r="T7" s="78" t="s">
        <v>222</v>
      </c>
      <c r="U7" s="115" t="s">
        <v>223</v>
      </c>
      <c r="V7" s="771"/>
      <c r="W7" s="114" t="s">
        <v>219</v>
      </c>
      <c r="X7" s="78" t="s">
        <v>220</v>
      </c>
      <c r="Y7" s="78" t="s">
        <v>221</v>
      </c>
      <c r="Z7" s="78" t="s">
        <v>222</v>
      </c>
      <c r="AA7" s="115" t="s">
        <v>223</v>
      </c>
      <c r="AB7" s="771"/>
      <c r="AC7" s="114" t="s">
        <v>219</v>
      </c>
      <c r="AD7" s="78" t="s">
        <v>220</v>
      </c>
      <c r="AE7" s="78" t="s">
        <v>221</v>
      </c>
      <c r="AF7" s="78" t="s">
        <v>222</v>
      </c>
      <c r="AG7" s="115" t="s">
        <v>223</v>
      </c>
      <c r="AH7" s="771"/>
      <c r="AI7" s="114" t="s">
        <v>219</v>
      </c>
      <c r="AJ7" s="78" t="s">
        <v>220</v>
      </c>
      <c r="AK7" s="78" t="s">
        <v>221</v>
      </c>
      <c r="AL7" s="78" t="s">
        <v>222</v>
      </c>
      <c r="AM7" s="115" t="s">
        <v>223</v>
      </c>
      <c r="AN7" s="771"/>
      <c r="AO7" s="114" t="s">
        <v>219</v>
      </c>
      <c r="AP7" s="78" t="s">
        <v>220</v>
      </c>
      <c r="AQ7" s="78" t="s">
        <v>221</v>
      </c>
      <c r="AR7" s="78" t="s">
        <v>222</v>
      </c>
      <c r="AS7" s="115" t="s">
        <v>223</v>
      </c>
      <c r="AT7" s="771"/>
      <c r="AU7" s="114" t="s">
        <v>219</v>
      </c>
      <c r="AV7" s="78" t="s">
        <v>220</v>
      </c>
      <c r="AW7" s="78" t="s">
        <v>221</v>
      </c>
      <c r="AX7" s="78" t="s">
        <v>222</v>
      </c>
      <c r="AY7" s="115" t="s">
        <v>223</v>
      </c>
    </row>
    <row r="8" spans="1:51" x14ac:dyDescent="0.2">
      <c r="A8" s="116"/>
      <c r="B8" s="117" t="s">
        <v>202</v>
      </c>
      <c r="C8" s="118"/>
      <c r="D8" s="119">
        <f>E8+F8+G8+H8+I8</f>
        <v>120</v>
      </c>
      <c r="E8" s="97">
        <f>SUM(E9:E55)</f>
        <v>38</v>
      </c>
      <c r="F8" s="97">
        <f>SUM(F9:F55)</f>
        <v>3</v>
      </c>
      <c r="G8" s="97">
        <f>SUM(G9:G55)</f>
        <v>2</v>
      </c>
      <c r="H8" s="97">
        <f>SUM(H9:H55)</f>
        <v>5</v>
      </c>
      <c r="I8" s="120">
        <f>SUM(I9:I55)</f>
        <v>72</v>
      </c>
      <c r="J8" s="119">
        <f>K8+L8+M8+N8+O8</f>
        <v>874</v>
      </c>
      <c r="K8" s="97">
        <f>SUM(K9:K55)</f>
        <v>200</v>
      </c>
      <c r="L8" s="97">
        <f>SUM(L9:L55)</f>
        <v>8</v>
      </c>
      <c r="M8" s="97">
        <f>SUM(M9:M55)</f>
        <v>15</v>
      </c>
      <c r="N8" s="97">
        <f>SUM(N9:N55)</f>
        <v>242</v>
      </c>
      <c r="O8" s="120">
        <f>SUM(O9:O55)</f>
        <v>409</v>
      </c>
      <c r="P8" s="119">
        <f>Q8+R8+S8+T8+U8</f>
        <v>994</v>
      </c>
      <c r="Q8" s="97">
        <f>SUM(Q9:Q55)</f>
        <v>238</v>
      </c>
      <c r="R8" s="97">
        <f>SUM(R9:R55)</f>
        <v>11</v>
      </c>
      <c r="S8" s="97">
        <f>SUM(S9:S55)</f>
        <v>17</v>
      </c>
      <c r="T8" s="97">
        <f>SUM(T9:T55)</f>
        <v>247</v>
      </c>
      <c r="U8" s="120">
        <f>SUM(U9:U55)</f>
        <v>481</v>
      </c>
      <c r="V8" s="119">
        <f>W8+X8+Y8+Z8+AA8</f>
        <v>888</v>
      </c>
      <c r="W8" s="97">
        <f>SUM(W9:W55)</f>
        <v>211</v>
      </c>
      <c r="X8" s="97">
        <f>SUM(X9:X55)</f>
        <v>8</v>
      </c>
      <c r="Y8" s="97">
        <f>SUM(Y9:Y55)</f>
        <v>17</v>
      </c>
      <c r="Z8" s="97">
        <f>SUM(Z9:Z55)</f>
        <v>240</v>
      </c>
      <c r="AA8" s="120">
        <f>SUM(AA9:AA55)</f>
        <v>412</v>
      </c>
      <c r="AB8" s="119">
        <f>AC8+AD8+AE8+AF8+AG8</f>
        <v>650</v>
      </c>
      <c r="AC8" s="97">
        <f>SUM(AC9:AC55)</f>
        <v>33</v>
      </c>
      <c r="AD8" s="97">
        <f>SUM(AD9:AD55)</f>
        <v>2</v>
      </c>
      <c r="AE8" s="97">
        <f>SUM(AE9:AE55)</f>
        <v>11</v>
      </c>
      <c r="AF8" s="97">
        <f>SUM(AF9:AF55)</f>
        <v>236</v>
      </c>
      <c r="AG8" s="120">
        <f>SUM(AG9:AG55)</f>
        <v>368</v>
      </c>
      <c r="AH8" s="119">
        <f>AI8+AJ8+AK8+AL8+AM8</f>
        <v>238</v>
      </c>
      <c r="AI8" s="97">
        <f>SUM(AI9:AI55)</f>
        <v>178</v>
      </c>
      <c r="AJ8" s="97">
        <f>SUM(AJ9:AJ55)</f>
        <v>6</v>
      </c>
      <c r="AK8" s="97">
        <f>SUM(AK9:AK55)</f>
        <v>6</v>
      </c>
      <c r="AL8" s="97">
        <f>SUM(AL9:AL55)</f>
        <v>4</v>
      </c>
      <c r="AM8" s="120">
        <f>SUM(AM9:AM55)</f>
        <v>44</v>
      </c>
      <c r="AN8" s="119">
        <f>AO8+AP8+AQ8+AR8+AS8</f>
        <v>678</v>
      </c>
      <c r="AO8" s="97">
        <f>SUM(AO9:AO55)</f>
        <v>175</v>
      </c>
      <c r="AP8" s="97">
        <f>SUM(AP9:AP55)</f>
        <v>6</v>
      </c>
      <c r="AQ8" s="97">
        <f>SUM(AQ9:AQ55)</f>
        <v>15</v>
      </c>
      <c r="AR8" s="97">
        <f>SUM(AR9:AR55)</f>
        <v>240</v>
      </c>
      <c r="AS8" s="120">
        <f>SUM(AS9:AS55)</f>
        <v>242</v>
      </c>
      <c r="AT8" s="119">
        <f>AU8+AV8+AW8+AX8+AY8</f>
        <v>106</v>
      </c>
      <c r="AU8" s="97">
        <f>SUM(AU9:AU55)</f>
        <v>27</v>
      </c>
      <c r="AV8" s="97">
        <f>SUM(AV9:AV55)</f>
        <v>3</v>
      </c>
      <c r="AW8" s="97">
        <f>SUM(AW9:AW55)</f>
        <v>0</v>
      </c>
      <c r="AX8" s="97">
        <f>SUM(AX9:AX55)</f>
        <v>7</v>
      </c>
      <c r="AY8" s="120">
        <f>SUM(AY9:AY55)</f>
        <v>69</v>
      </c>
    </row>
    <row r="9" spans="1:51" x14ac:dyDescent="0.2">
      <c r="A9" s="94">
        <v>1</v>
      </c>
      <c r="B9" s="121" t="s">
        <v>836</v>
      </c>
      <c r="C9" s="94">
        <v>24</v>
      </c>
      <c r="D9" s="119">
        <f t="shared" ref="D9:D55" si="0">E9+F9+G9+H9+I9</f>
        <v>22</v>
      </c>
      <c r="E9" s="122">
        <v>7</v>
      </c>
      <c r="F9" s="80">
        <v>1</v>
      </c>
      <c r="G9" s="80">
        <v>0</v>
      </c>
      <c r="H9" s="80">
        <v>0</v>
      </c>
      <c r="I9" s="99">
        <v>14</v>
      </c>
      <c r="J9" s="119">
        <f t="shared" ref="J9:J55" si="1">K9+L9+M9+N9+O9</f>
        <v>165</v>
      </c>
      <c r="K9" s="123">
        <v>48</v>
      </c>
      <c r="L9" s="80">
        <v>2</v>
      </c>
      <c r="M9" s="80">
        <v>3</v>
      </c>
      <c r="N9" s="80">
        <v>42</v>
      </c>
      <c r="O9" s="99">
        <v>70</v>
      </c>
      <c r="P9" s="119">
        <f>Q9+R9+S9+T9+U9</f>
        <v>187</v>
      </c>
      <c r="Q9" s="96">
        <f>E9+K9</f>
        <v>55</v>
      </c>
      <c r="R9" s="96">
        <f t="shared" ref="R9:U47" si="2">F9+L9</f>
        <v>3</v>
      </c>
      <c r="S9" s="96">
        <f t="shared" si="2"/>
        <v>3</v>
      </c>
      <c r="T9" s="96">
        <f t="shared" si="2"/>
        <v>42</v>
      </c>
      <c r="U9" s="98">
        <f t="shared" si="2"/>
        <v>84</v>
      </c>
      <c r="V9" s="119">
        <f t="shared" ref="V9:V55" si="3">W9+X9+Y9+Z9+AA9</f>
        <v>176</v>
      </c>
      <c r="W9" s="96">
        <f>AC9+AI9</f>
        <v>51</v>
      </c>
      <c r="X9" s="96">
        <f>AD9+AJ9</f>
        <v>2</v>
      </c>
      <c r="Y9" s="96">
        <f>AE9+AK9</f>
        <v>3</v>
      </c>
      <c r="Z9" s="96">
        <f>AF9+AL9</f>
        <v>42</v>
      </c>
      <c r="AA9" s="98">
        <f>AG9+AM9</f>
        <v>78</v>
      </c>
      <c r="AB9" s="119">
        <f t="shared" ref="AB9:AB55" si="4">AC9+AD9+AE9+AF9+AG9</f>
        <v>113</v>
      </c>
      <c r="AC9" s="80">
        <v>6</v>
      </c>
      <c r="AD9" s="80">
        <v>0</v>
      </c>
      <c r="AE9" s="80">
        <v>1</v>
      </c>
      <c r="AF9" s="80">
        <v>41</v>
      </c>
      <c r="AG9" s="99">
        <v>65</v>
      </c>
      <c r="AH9" s="119">
        <f t="shared" ref="AH9:AH55" si="5">AI9+AJ9+AK9+AL9+AM9</f>
        <v>63</v>
      </c>
      <c r="AI9" s="80">
        <v>45</v>
      </c>
      <c r="AJ9" s="80">
        <v>2</v>
      </c>
      <c r="AK9" s="80">
        <v>2</v>
      </c>
      <c r="AL9" s="80">
        <v>1</v>
      </c>
      <c r="AM9" s="99">
        <v>13</v>
      </c>
      <c r="AN9" s="119">
        <f t="shared" ref="AN9:AN55" si="6">AO9+AP9+AQ9+AR9+AS9</f>
        <v>103</v>
      </c>
      <c r="AO9" s="80">
        <v>43</v>
      </c>
      <c r="AP9" s="80">
        <v>2</v>
      </c>
      <c r="AQ9" s="80">
        <v>3</v>
      </c>
      <c r="AR9" s="80">
        <v>42</v>
      </c>
      <c r="AS9" s="99">
        <v>13</v>
      </c>
      <c r="AT9" s="119">
        <f t="shared" ref="AT9:AT55" si="7">AU9+AV9+AW9+AX9+AY9</f>
        <v>11</v>
      </c>
      <c r="AU9" s="96">
        <f>Q9-W9</f>
        <v>4</v>
      </c>
      <c r="AV9" s="96">
        <f>R9-X9</f>
        <v>1</v>
      </c>
      <c r="AW9" s="96">
        <f>S9-Y9</f>
        <v>0</v>
      </c>
      <c r="AX9" s="96">
        <f>T9-Z9</f>
        <v>0</v>
      </c>
      <c r="AY9" s="98">
        <f t="shared" ref="AU9:AY55" si="8">U9-AA9</f>
        <v>6</v>
      </c>
    </row>
    <row r="10" spans="1:51" x14ac:dyDescent="0.2">
      <c r="A10" s="94">
        <v>2</v>
      </c>
      <c r="B10" s="121" t="s">
        <v>837</v>
      </c>
      <c r="C10" s="94">
        <v>17</v>
      </c>
      <c r="D10" s="119">
        <f t="shared" si="0"/>
        <v>33</v>
      </c>
      <c r="E10" s="122">
        <v>9</v>
      </c>
      <c r="F10" s="80">
        <v>1</v>
      </c>
      <c r="G10" s="80">
        <v>2</v>
      </c>
      <c r="H10" s="80">
        <v>2</v>
      </c>
      <c r="I10" s="99">
        <v>19</v>
      </c>
      <c r="J10" s="119">
        <f t="shared" si="1"/>
        <v>224</v>
      </c>
      <c r="K10" s="123">
        <v>45</v>
      </c>
      <c r="L10" s="80">
        <v>3</v>
      </c>
      <c r="M10" s="80">
        <v>2</v>
      </c>
      <c r="N10" s="80">
        <v>57</v>
      </c>
      <c r="O10" s="99">
        <v>117</v>
      </c>
      <c r="P10" s="119">
        <f t="shared" ref="P10:P55" si="9">Q10+R10+S10+T10+U10</f>
        <v>257</v>
      </c>
      <c r="Q10" s="96">
        <f t="shared" ref="Q10:Q55" si="10">E10+K10</f>
        <v>54</v>
      </c>
      <c r="R10" s="96">
        <f t="shared" si="2"/>
        <v>4</v>
      </c>
      <c r="S10" s="96">
        <f t="shared" si="2"/>
        <v>4</v>
      </c>
      <c r="T10" s="96">
        <f t="shared" si="2"/>
        <v>59</v>
      </c>
      <c r="U10" s="98">
        <f t="shared" si="2"/>
        <v>136</v>
      </c>
      <c r="V10" s="119">
        <f t="shared" si="3"/>
        <v>224</v>
      </c>
      <c r="W10" s="96">
        <f>AC10+AI10</f>
        <v>46</v>
      </c>
      <c r="X10" s="96">
        <f t="shared" ref="W10:AA55" si="11">AD10+AJ10</f>
        <v>4</v>
      </c>
      <c r="Y10" s="96">
        <f t="shared" si="11"/>
        <v>4</v>
      </c>
      <c r="Z10" s="96">
        <f t="shared" si="11"/>
        <v>55</v>
      </c>
      <c r="AA10" s="98">
        <f t="shared" si="11"/>
        <v>115</v>
      </c>
      <c r="AB10" s="119">
        <f t="shared" si="4"/>
        <v>172</v>
      </c>
      <c r="AC10" s="80">
        <v>11</v>
      </c>
      <c r="AD10" s="80">
        <v>0</v>
      </c>
      <c r="AE10" s="80">
        <v>1</v>
      </c>
      <c r="AF10" s="80">
        <v>54</v>
      </c>
      <c r="AG10" s="99">
        <v>106</v>
      </c>
      <c r="AH10" s="119">
        <f t="shared" si="5"/>
        <v>52</v>
      </c>
      <c r="AI10" s="80">
        <v>35</v>
      </c>
      <c r="AJ10" s="80">
        <v>4</v>
      </c>
      <c r="AK10" s="80">
        <v>3</v>
      </c>
      <c r="AL10" s="80">
        <v>1</v>
      </c>
      <c r="AM10" s="99">
        <v>9</v>
      </c>
      <c r="AN10" s="119">
        <f t="shared" si="6"/>
        <v>176</v>
      </c>
      <c r="AO10" s="80">
        <v>36</v>
      </c>
      <c r="AP10" s="80">
        <v>4</v>
      </c>
      <c r="AQ10" s="80">
        <v>2</v>
      </c>
      <c r="AR10" s="80">
        <v>55</v>
      </c>
      <c r="AS10" s="99">
        <v>79</v>
      </c>
      <c r="AT10" s="119">
        <f t="shared" si="7"/>
        <v>33</v>
      </c>
      <c r="AU10" s="96">
        <f t="shared" si="8"/>
        <v>8</v>
      </c>
      <c r="AV10" s="96">
        <f t="shared" si="8"/>
        <v>0</v>
      </c>
      <c r="AW10" s="96">
        <f t="shared" si="8"/>
        <v>0</v>
      </c>
      <c r="AX10" s="96">
        <f t="shared" si="8"/>
        <v>4</v>
      </c>
      <c r="AY10" s="98">
        <f t="shared" si="8"/>
        <v>21</v>
      </c>
    </row>
    <row r="11" spans="1:51" x14ac:dyDescent="0.2">
      <c r="A11" s="94">
        <v>3</v>
      </c>
      <c r="B11" s="121" t="s">
        <v>838</v>
      </c>
      <c r="C11" s="94">
        <v>18</v>
      </c>
      <c r="D11" s="119">
        <f t="shared" si="0"/>
        <v>30</v>
      </c>
      <c r="E11" s="122">
        <v>10</v>
      </c>
      <c r="F11" s="80">
        <v>0</v>
      </c>
      <c r="G11" s="80">
        <v>0</v>
      </c>
      <c r="H11" s="80">
        <v>1</v>
      </c>
      <c r="I11" s="99">
        <v>19</v>
      </c>
      <c r="J11" s="119">
        <f t="shared" si="1"/>
        <v>236</v>
      </c>
      <c r="K11" s="123">
        <v>51</v>
      </c>
      <c r="L11" s="80">
        <v>2</v>
      </c>
      <c r="M11" s="80">
        <v>5</v>
      </c>
      <c r="N11" s="80">
        <v>79</v>
      </c>
      <c r="O11" s="99">
        <v>99</v>
      </c>
      <c r="P11" s="119">
        <f t="shared" si="9"/>
        <v>266</v>
      </c>
      <c r="Q11" s="96">
        <f t="shared" si="10"/>
        <v>61</v>
      </c>
      <c r="R11" s="96">
        <f t="shared" si="2"/>
        <v>2</v>
      </c>
      <c r="S11" s="96">
        <f t="shared" si="2"/>
        <v>5</v>
      </c>
      <c r="T11" s="96">
        <f t="shared" si="2"/>
        <v>80</v>
      </c>
      <c r="U11" s="98">
        <f t="shared" si="2"/>
        <v>118</v>
      </c>
      <c r="V11" s="119">
        <f>W11+X11+Y11+Z11+AA11</f>
        <v>245</v>
      </c>
      <c r="W11" s="96">
        <f t="shared" si="11"/>
        <v>55</v>
      </c>
      <c r="X11" s="96">
        <f t="shared" si="11"/>
        <v>0</v>
      </c>
      <c r="Y11" s="96">
        <f t="shared" si="11"/>
        <v>5</v>
      </c>
      <c r="Z11" s="96">
        <f t="shared" si="11"/>
        <v>79</v>
      </c>
      <c r="AA11" s="98">
        <f t="shared" si="11"/>
        <v>106</v>
      </c>
      <c r="AB11" s="119">
        <f>AC11+AD11+AE11+AF11+AG11</f>
        <v>192</v>
      </c>
      <c r="AC11" s="80">
        <v>11</v>
      </c>
      <c r="AD11" s="80">
        <v>0</v>
      </c>
      <c r="AE11" s="80">
        <v>5</v>
      </c>
      <c r="AF11" s="80">
        <v>77</v>
      </c>
      <c r="AG11" s="99">
        <v>99</v>
      </c>
      <c r="AH11" s="119">
        <f t="shared" si="5"/>
        <v>53</v>
      </c>
      <c r="AI11" s="80">
        <v>44</v>
      </c>
      <c r="AJ11" s="80">
        <v>0</v>
      </c>
      <c r="AK11" s="80">
        <v>0</v>
      </c>
      <c r="AL11" s="80">
        <v>2</v>
      </c>
      <c r="AM11" s="99">
        <v>7</v>
      </c>
      <c r="AN11" s="119">
        <f t="shared" si="6"/>
        <v>188</v>
      </c>
      <c r="AO11" s="80">
        <v>46</v>
      </c>
      <c r="AP11" s="80">
        <v>0</v>
      </c>
      <c r="AQ11" s="80">
        <v>5</v>
      </c>
      <c r="AR11" s="80">
        <v>79</v>
      </c>
      <c r="AS11" s="99">
        <v>58</v>
      </c>
      <c r="AT11" s="119">
        <f t="shared" si="7"/>
        <v>21</v>
      </c>
      <c r="AU11" s="96">
        <f t="shared" si="8"/>
        <v>6</v>
      </c>
      <c r="AV11" s="96">
        <f t="shared" si="8"/>
        <v>2</v>
      </c>
      <c r="AW11" s="96">
        <f t="shared" si="8"/>
        <v>0</v>
      </c>
      <c r="AX11" s="96">
        <f t="shared" si="8"/>
        <v>1</v>
      </c>
      <c r="AY11" s="98">
        <f t="shared" si="8"/>
        <v>12</v>
      </c>
    </row>
    <row r="12" spans="1:51" x14ac:dyDescent="0.2">
      <c r="A12" s="94">
        <v>4</v>
      </c>
      <c r="B12" s="121" t="s">
        <v>839</v>
      </c>
      <c r="C12" s="94">
        <v>18</v>
      </c>
      <c r="D12" s="119">
        <f t="shared" si="0"/>
        <v>35</v>
      </c>
      <c r="E12" s="122">
        <v>12</v>
      </c>
      <c r="F12" s="80">
        <v>1</v>
      </c>
      <c r="G12" s="80">
        <v>0</v>
      </c>
      <c r="H12" s="80">
        <v>2</v>
      </c>
      <c r="I12" s="99">
        <v>20</v>
      </c>
      <c r="J12" s="119">
        <f t="shared" si="1"/>
        <v>249</v>
      </c>
      <c r="K12" s="123">
        <v>56</v>
      </c>
      <c r="L12" s="80">
        <v>1</v>
      </c>
      <c r="M12" s="80">
        <v>5</v>
      </c>
      <c r="N12" s="80">
        <v>64</v>
      </c>
      <c r="O12" s="99">
        <v>123</v>
      </c>
      <c r="P12" s="119">
        <f t="shared" si="9"/>
        <v>284</v>
      </c>
      <c r="Q12" s="96">
        <f t="shared" si="10"/>
        <v>68</v>
      </c>
      <c r="R12" s="96">
        <f t="shared" si="2"/>
        <v>2</v>
      </c>
      <c r="S12" s="96">
        <f t="shared" si="2"/>
        <v>5</v>
      </c>
      <c r="T12" s="96">
        <f t="shared" si="2"/>
        <v>66</v>
      </c>
      <c r="U12" s="98">
        <f t="shared" si="2"/>
        <v>143</v>
      </c>
      <c r="V12" s="119">
        <f t="shared" si="3"/>
        <v>243</v>
      </c>
      <c r="W12" s="96">
        <f t="shared" si="11"/>
        <v>59</v>
      </c>
      <c r="X12" s="96">
        <f t="shared" si="11"/>
        <v>2</v>
      </c>
      <c r="Y12" s="96">
        <f t="shared" si="11"/>
        <v>5</v>
      </c>
      <c r="Z12" s="96">
        <f t="shared" si="11"/>
        <v>64</v>
      </c>
      <c r="AA12" s="98">
        <f t="shared" si="11"/>
        <v>113</v>
      </c>
      <c r="AB12" s="119">
        <f t="shared" si="4"/>
        <v>173</v>
      </c>
      <c r="AC12" s="80">
        <v>5</v>
      </c>
      <c r="AD12" s="80">
        <v>2</v>
      </c>
      <c r="AE12" s="80">
        <v>4</v>
      </c>
      <c r="AF12" s="80">
        <v>64</v>
      </c>
      <c r="AG12" s="99">
        <v>98</v>
      </c>
      <c r="AH12" s="119">
        <f t="shared" si="5"/>
        <v>70</v>
      </c>
      <c r="AI12" s="80">
        <v>54</v>
      </c>
      <c r="AJ12" s="80">
        <v>0</v>
      </c>
      <c r="AK12" s="80">
        <v>1</v>
      </c>
      <c r="AL12" s="80">
        <v>0</v>
      </c>
      <c r="AM12" s="99">
        <v>15</v>
      </c>
      <c r="AN12" s="119">
        <f t="shared" si="6"/>
        <v>211</v>
      </c>
      <c r="AO12" s="80">
        <v>50</v>
      </c>
      <c r="AP12" s="80">
        <v>0</v>
      </c>
      <c r="AQ12" s="80">
        <v>5</v>
      </c>
      <c r="AR12" s="80">
        <v>64</v>
      </c>
      <c r="AS12" s="99">
        <v>92</v>
      </c>
      <c r="AT12" s="119">
        <f t="shared" si="7"/>
        <v>41</v>
      </c>
      <c r="AU12" s="96">
        <f t="shared" si="8"/>
        <v>9</v>
      </c>
      <c r="AV12" s="96">
        <f t="shared" si="8"/>
        <v>0</v>
      </c>
      <c r="AW12" s="96">
        <f t="shared" si="8"/>
        <v>0</v>
      </c>
      <c r="AX12" s="96">
        <f t="shared" si="8"/>
        <v>2</v>
      </c>
      <c r="AY12" s="98">
        <f t="shared" si="8"/>
        <v>30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9" t="s">
        <v>57</v>
      </c>
      <c r="AO57" s="779"/>
      <c r="AP57" s="779"/>
      <c r="AQ57" s="779"/>
      <c r="AR57" s="779"/>
      <c r="AS57" s="779"/>
      <c r="AT57" s="779"/>
      <c r="AU57" s="779"/>
      <c r="AV57" s="779"/>
    </row>
    <row r="58" spans="1:51" x14ac:dyDescent="0.2">
      <c r="AN58" t="s">
        <v>433</v>
      </c>
    </row>
    <row r="59" spans="1:51" x14ac:dyDescent="0.2">
      <c r="AM59" s="263" t="s">
        <v>559</v>
      </c>
    </row>
    <row r="61" spans="1:51" ht="16.5" x14ac:dyDescent="0.25">
      <c r="AB61" s="104" t="s">
        <v>856</v>
      </c>
      <c r="AG61" s="105" t="s">
        <v>849</v>
      </c>
      <c r="AH61" s="107"/>
      <c r="AI61" s="107"/>
      <c r="AJ61" s="107"/>
      <c r="AK61" s="107"/>
      <c r="AL61" s="108" t="s">
        <v>203</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846</v>
      </c>
      <c r="AH63" s="76"/>
      <c r="AI63" s="76"/>
      <c r="AJ63" s="76"/>
      <c r="AK63" s="76"/>
      <c r="AL63" s="7" t="s">
        <v>124</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C2" sqref="C2:AP2"/>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197</v>
      </c>
      <c r="C1" s="91"/>
      <c r="AQ1" s="91"/>
      <c r="CE1" s="91"/>
      <c r="CQ1" s="91"/>
    </row>
    <row r="2" spans="1:106" s="65" customFormat="1" ht="30" customHeight="1" x14ac:dyDescent="0.2">
      <c r="B2" s="415"/>
      <c r="C2" s="796" t="s">
        <v>857</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172"/>
      <c r="AR2" s="172"/>
      <c r="AS2" s="172"/>
      <c r="AT2" s="172"/>
      <c r="AU2" s="823" t="s">
        <v>242</v>
      </c>
      <c r="AV2" s="823"/>
      <c r="AW2" s="823"/>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250</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08" t="s">
        <v>224</v>
      </c>
      <c r="B4" s="810" t="s">
        <v>251</v>
      </c>
      <c r="C4" s="813" t="s">
        <v>799</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5"/>
      <c r="AQ4" s="813" t="s">
        <v>248</v>
      </c>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4"/>
      <c r="BV4" s="814"/>
      <c r="BW4" s="814"/>
      <c r="BX4" s="814"/>
      <c r="BY4" s="814"/>
      <c r="BZ4" s="814"/>
      <c r="CA4" s="814"/>
      <c r="CB4" s="814"/>
      <c r="CC4" s="814"/>
      <c r="CD4" s="815"/>
      <c r="CE4" s="824" t="s">
        <v>249</v>
      </c>
      <c r="CF4" s="825"/>
      <c r="CG4" s="825"/>
      <c r="CH4" s="825"/>
      <c r="CI4" s="825"/>
      <c r="CJ4" s="825"/>
      <c r="CK4" s="825"/>
      <c r="CL4" s="825"/>
      <c r="CM4" s="825"/>
      <c r="CN4" s="825"/>
      <c r="CO4" s="825"/>
      <c r="CP4" s="825"/>
      <c r="CQ4" s="825"/>
      <c r="CR4" s="825"/>
      <c r="CS4" s="825"/>
      <c r="CT4" s="825"/>
      <c r="CU4" s="825"/>
      <c r="CV4" s="825"/>
      <c r="CW4" s="826"/>
      <c r="CX4" s="826"/>
      <c r="CY4" s="826"/>
      <c r="CZ4" s="826"/>
      <c r="DA4" s="826"/>
      <c r="DB4" s="827"/>
    </row>
    <row r="5" spans="1:106" ht="33" customHeight="1" x14ac:dyDescent="0.2">
      <c r="A5" s="809"/>
      <c r="B5" s="811"/>
      <c r="C5" s="765" t="s">
        <v>199</v>
      </c>
      <c r="D5" s="766"/>
      <c r="E5" s="766"/>
      <c r="F5" s="766"/>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7"/>
      <c r="AQ5" s="765" t="s">
        <v>200</v>
      </c>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7"/>
      <c r="CE5" s="828" t="s">
        <v>199</v>
      </c>
      <c r="CF5" s="829"/>
      <c r="CG5" s="829"/>
      <c r="CH5" s="829"/>
      <c r="CI5" s="829"/>
      <c r="CJ5" s="829"/>
      <c r="CK5" s="829"/>
      <c r="CL5" s="829"/>
      <c r="CM5" s="829"/>
      <c r="CN5" s="829"/>
      <c r="CO5" s="829"/>
      <c r="CP5" s="830"/>
      <c r="CQ5" s="831" t="s">
        <v>200</v>
      </c>
      <c r="CR5" s="832"/>
      <c r="CS5" s="832"/>
      <c r="CT5" s="832"/>
      <c r="CU5" s="832"/>
      <c r="CV5" s="832"/>
      <c r="CW5" s="833"/>
      <c r="CX5" s="833"/>
      <c r="CY5" s="833"/>
      <c r="CZ5" s="833"/>
      <c r="DA5" s="833"/>
      <c r="DB5" s="834"/>
    </row>
    <row r="6" spans="1:106" x14ac:dyDescent="0.2">
      <c r="A6" s="809"/>
      <c r="B6" s="811"/>
      <c r="C6" s="816" t="s">
        <v>201</v>
      </c>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8"/>
      <c r="AQ6" s="816" t="s">
        <v>201</v>
      </c>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8"/>
      <c r="CE6" s="816" t="s">
        <v>201</v>
      </c>
      <c r="CF6" s="817"/>
      <c r="CG6" s="817"/>
      <c r="CH6" s="817"/>
      <c r="CI6" s="817"/>
      <c r="CJ6" s="817"/>
      <c r="CK6" s="817"/>
      <c r="CL6" s="817"/>
      <c r="CM6" s="817"/>
      <c r="CN6" s="817"/>
      <c r="CO6" s="817"/>
      <c r="CP6" s="818"/>
      <c r="CQ6" s="819" t="s">
        <v>201</v>
      </c>
      <c r="CR6" s="820"/>
      <c r="CS6" s="820"/>
      <c r="CT6" s="820"/>
      <c r="CU6" s="820"/>
      <c r="CV6" s="820"/>
      <c r="CW6" s="821"/>
      <c r="CX6" s="821"/>
      <c r="CY6" s="821"/>
      <c r="CZ6" s="821"/>
      <c r="DA6" s="821"/>
      <c r="DB6" s="822"/>
    </row>
    <row r="7" spans="1:106" s="179" customFormat="1" ht="24" customHeight="1" x14ac:dyDescent="0.2">
      <c r="A7" s="809"/>
      <c r="B7" s="812"/>
      <c r="C7" s="175" t="s">
        <v>85</v>
      </c>
      <c r="D7" s="409" t="s">
        <v>721</v>
      </c>
      <c r="E7" s="176" t="s">
        <v>722</v>
      </c>
      <c r="F7" s="176" t="s">
        <v>723</v>
      </c>
      <c r="G7" s="176" t="s">
        <v>724</v>
      </c>
      <c r="H7" s="176" t="s">
        <v>725</v>
      </c>
      <c r="I7" s="176" t="s">
        <v>726</v>
      </c>
      <c r="J7" s="176" t="s">
        <v>727</v>
      </c>
      <c r="K7" s="176" t="s">
        <v>728</v>
      </c>
      <c r="L7" s="176" t="s">
        <v>729</v>
      </c>
      <c r="M7" s="176" t="s">
        <v>730</v>
      </c>
      <c r="N7" s="176" t="s">
        <v>731</v>
      </c>
      <c r="O7" s="176" t="s">
        <v>732</v>
      </c>
      <c r="P7" s="176" t="s">
        <v>733</v>
      </c>
      <c r="Q7" s="176" t="s">
        <v>734</v>
      </c>
      <c r="R7" s="176" t="s">
        <v>735</v>
      </c>
      <c r="S7" s="176" t="s">
        <v>736</v>
      </c>
      <c r="T7" s="176" t="s">
        <v>737</v>
      </c>
      <c r="U7" s="176" t="s">
        <v>738</v>
      </c>
      <c r="V7" s="176" t="s">
        <v>739</v>
      </c>
      <c r="W7" s="401" t="s">
        <v>740</v>
      </c>
      <c r="X7" s="401" t="s">
        <v>741</v>
      </c>
      <c r="Y7" s="401" t="s">
        <v>742</v>
      </c>
      <c r="Z7" s="401" t="s">
        <v>743</v>
      </c>
      <c r="AA7" s="401" t="s">
        <v>744</v>
      </c>
      <c r="AB7" s="401" t="s">
        <v>745</v>
      </c>
      <c r="AC7" s="401" t="s">
        <v>746</v>
      </c>
      <c r="AD7" s="401" t="s">
        <v>747</v>
      </c>
      <c r="AE7" s="401" t="s">
        <v>748</v>
      </c>
      <c r="AF7" s="401" t="s">
        <v>749</v>
      </c>
      <c r="AG7" s="401" t="s">
        <v>750</v>
      </c>
      <c r="AH7" s="401" t="s">
        <v>751</v>
      </c>
      <c r="AI7" s="401" t="s">
        <v>752</v>
      </c>
      <c r="AJ7" s="401" t="s">
        <v>753</v>
      </c>
      <c r="AK7" s="401" t="s">
        <v>754</v>
      </c>
      <c r="AL7" s="401" t="s">
        <v>755</v>
      </c>
      <c r="AM7" s="401" t="s">
        <v>756</v>
      </c>
      <c r="AN7" s="401" t="s">
        <v>757</v>
      </c>
      <c r="AO7" s="401" t="s">
        <v>758</v>
      </c>
      <c r="AP7" s="177" t="s">
        <v>759</v>
      </c>
      <c r="AQ7" s="175" t="s">
        <v>85</v>
      </c>
      <c r="AR7" s="409" t="s">
        <v>721</v>
      </c>
      <c r="AS7" s="176" t="s">
        <v>722</v>
      </c>
      <c r="AT7" s="176" t="s">
        <v>723</v>
      </c>
      <c r="AU7" s="176" t="s">
        <v>724</v>
      </c>
      <c r="AV7" s="176" t="s">
        <v>725</v>
      </c>
      <c r="AW7" s="176" t="s">
        <v>726</v>
      </c>
      <c r="AX7" s="176" t="s">
        <v>727</v>
      </c>
      <c r="AY7" s="176" t="s">
        <v>728</v>
      </c>
      <c r="AZ7" s="176" t="s">
        <v>729</v>
      </c>
      <c r="BA7" s="176" t="s">
        <v>730</v>
      </c>
      <c r="BB7" s="176" t="s">
        <v>731</v>
      </c>
      <c r="BC7" s="176" t="s">
        <v>732</v>
      </c>
      <c r="BD7" s="176" t="s">
        <v>733</v>
      </c>
      <c r="BE7" s="176" t="s">
        <v>734</v>
      </c>
      <c r="BF7" s="176" t="s">
        <v>735</v>
      </c>
      <c r="BG7" s="176" t="s">
        <v>736</v>
      </c>
      <c r="BH7" s="176" t="s">
        <v>737</v>
      </c>
      <c r="BI7" s="176" t="s">
        <v>738</v>
      </c>
      <c r="BJ7" s="176" t="s">
        <v>739</v>
      </c>
      <c r="BK7" s="401" t="s">
        <v>740</v>
      </c>
      <c r="BL7" s="401" t="s">
        <v>741</v>
      </c>
      <c r="BM7" s="401" t="s">
        <v>742</v>
      </c>
      <c r="BN7" s="401" t="s">
        <v>743</v>
      </c>
      <c r="BO7" s="401" t="s">
        <v>744</v>
      </c>
      <c r="BP7" s="401" t="s">
        <v>745</v>
      </c>
      <c r="BQ7" s="401" t="s">
        <v>746</v>
      </c>
      <c r="BR7" s="401" t="s">
        <v>747</v>
      </c>
      <c r="BS7" s="401" t="s">
        <v>748</v>
      </c>
      <c r="BT7" s="401" t="s">
        <v>749</v>
      </c>
      <c r="BU7" s="401" t="s">
        <v>750</v>
      </c>
      <c r="BV7" s="401" t="s">
        <v>751</v>
      </c>
      <c r="BW7" s="401" t="s">
        <v>752</v>
      </c>
      <c r="BX7" s="401" t="s">
        <v>753</v>
      </c>
      <c r="BY7" s="401" t="s">
        <v>754</v>
      </c>
      <c r="BZ7" s="401" t="s">
        <v>755</v>
      </c>
      <c r="CA7" s="401" t="s">
        <v>756</v>
      </c>
      <c r="CB7" s="401" t="s">
        <v>757</v>
      </c>
      <c r="CC7" s="401" t="s">
        <v>758</v>
      </c>
      <c r="CD7" s="177" t="s">
        <v>759</v>
      </c>
      <c r="CE7" s="175" t="s">
        <v>85</v>
      </c>
      <c r="CF7" s="409" t="s">
        <v>760</v>
      </c>
      <c r="CG7" s="176" t="s">
        <v>761</v>
      </c>
      <c r="CH7" s="176" t="s">
        <v>762</v>
      </c>
      <c r="CI7" s="176" t="s">
        <v>763</v>
      </c>
      <c r="CJ7" s="176" t="s">
        <v>764</v>
      </c>
      <c r="CK7" s="401" t="s">
        <v>765</v>
      </c>
      <c r="CL7" s="401" t="s">
        <v>766</v>
      </c>
      <c r="CM7" s="401" t="s">
        <v>767</v>
      </c>
      <c r="CN7" s="401" t="s">
        <v>768</v>
      </c>
      <c r="CO7" s="401" t="s">
        <v>769</v>
      </c>
      <c r="CP7" s="177" t="s">
        <v>770</v>
      </c>
      <c r="CQ7" s="178" t="s">
        <v>85</v>
      </c>
      <c r="CR7" s="409" t="s">
        <v>760</v>
      </c>
      <c r="CS7" s="176" t="s">
        <v>761</v>
      </c>
      <c r="CT7" s="176" t="s">
        <v>762</v>
      </c>
      <c r="CU7" s="176" t="s">
        <v>763</v>
      </c>
      <c r="CV7" s="176" t="s">
        <v>764</v>
      </c>
      <c r="CW7" s="401" t="s">
        <v>765</v>
      </c>
      <c r="CX7" s="401" t="s">
        <v>766</v>
      </c>
      <c r="CY7" s="401" t="s">
        <v>767</v>
      </c>
      <c r="CZ7" s="401" t="s">
        <v>768</v>
      </c>
      <c r="DA7" s="401" t="s">
        <v>769</v>
      </c>
      <c r="DB7" s="177" t="s">
        <v>770</v>
      </c>
    </row>
    <row r="8" spans="1:106" x14ac:dyDescent="0.2">
      <c r="A8" s="180"/>
      <c r="B8" s="181" t="s">
        <v>226</v>
      </c>
      <c r="C8" s="119">
        <f>D8+E8+F8+G8+H8+I8+J8+K8+L8+M8+N8+O8+P8+Q8+R8+S8+T8+U8+V8+AP8+W8+X8+Y8+Z8+AA8+AB8+AC8+AD8+AE8+AF8+AG8+AH8+AI8+AJ8+AK8+AL8+AM8+AN8+AO8</f>
        <v>17</v>
      </c>
      <c r="D8" s="96">
        <f t="shared" ref="D8:AP8" si="0">SUM(D9:D41)</f>
        <v>9</v>
      </c>
      <c r="E8" s="96">
        <f t="shared" si="0"/>
        <v>2</v>
      </c>
      <c r="F8" s="96">
        <f t="shared" si="0"/>
        <v>0</v>
      </c>
      <c r="G8" s="96">
        <f t="shared" si="0"/>
        <v>0</v>
      </c>
      <c r="H8" s="96">
        <f t="shared" si="0"/>
        <v>0</v>
      </c>
      <c r="I8" s="96">
        <f t="shared" si="0"/>
        <v>0</v>
      </c>
      <c r="J8" s="96">
        <f t="shared" si="0"/>
        <v>0</v>
      </c>
      <c r="K8" s="96">
        <f t="shared" si="0"/>
        <v>1</v>
      </c>
      <c r="L8" s="96">
        <f t="shared" si="0"/>
        <v>0</v>
      </c>
      <c r="M8" s="96">
        <f t="shared" si="0"/>
        <v>0</v>
      </c>
      <c r="N8" s="96">
        <f t="shared" si="0"/>
        <v>0</v>
      </c>
      <c r="O8" s="96">
        <f t="shared" si="0"/>
        <v>0</v>
      </c>
      <c r="P8" s="96">
        <f t="shared" si="0"/>
        <v>2</v>
      </c>
      <c r="Q8" s="96">
        <f t="shared" si="0"/>
        <v>0</v>
      </c>
      <c r="R8" s="96">
        <f t="shared" si="0"/>
        <v>2</v>
      </c>
      <c r="S8" s="96">
        <f t="shared" si="0"/>
        <v>1</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13</v>
      </c>
      <c r="AR8" s="96">
        <f t="shared" ref="AR8:CD8" si="1">SUM(AR9:AR41)</f>
        <v>8</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1</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1</v>
      </c>
      <c r="BU8" s="96">
        <f t="shared" si="1"/>
        <v>0</v>
      </c>
      <c r="BV8" s="96">
        <f t="shared" si="1"/>
        <v>0</v>
      </c>
      <c r="BW8" s="96">
        <f t="shared" si="1"/>
        <v>0</v>
      </c>
      <c r="BX8" s="96">
        <f t="shared" si="1"/>
        <v>2</v>
      </c>
      <c r="BY8" s="96">
        <f t="shared" si="1"/>
        <v>0</v>
      </c>
      <c r="BZ8" s="96">
        <f t="shared" si="1"/>
        <v>0</v>
      </c>
      <c r="CA8" s="96">
        <f t="shared" si="1"/>
        <v>0</v>
      </c>
      <c r="CB8" s="96">
        <f t="shared" si="1"/>
        <v>0</v>
      </c>
      <c r="CC8" s="96">
        <f t="shared" si="1"/>
        <v>0</v>
      </c>
      <c r="CD8" s="96">
        <f t="shared" si="1"/>
        <v>1</v>
      </c>
      <c r="CE8" s="119">
        <f>CF8+CG8+CH8+CI8+CJ8+CP8+CK8+CL8+CM8+CN8+CO8</f>
        <v>124</v>
      </c>
      <c r="CF8" s="96">
        <f t="shared" ref="CF8:CP8" si="2">SUM(CF9:CF41)</f>
        <v>96</v>
      </c>
      <c r="CG8" s="96">
        <f t="shared" si="2"/>
        <v>22</v>
      </c>
      <c r="CH8" s="96">
        <f t="shared" si="2"/>
        <v>4</v>
      </c>
      <c r="CI8" s="96">
        <f t="shared" si="2"/>
        <v>0</v>
      </c>
      <c r="CJ8" s="96">
        <f t="shared" si="2"/>
        <v>0</v>
      </c>
      <c r="CK8" s="96">
        <f t="shared" si="2"/>
        <v>0</v>
      </c>
      <c r="CL8" s="96">
        <f t="shared" si="2"/>
        <v>0</v>
      </c>
      <c r="CM8" s="96">
        <f t="shared" si="2"/>
        <v>0</v>
      </c>
      <c r="CN8" s="96">
        <f t="shared" si="2"/>
        <v>0</v>
      </c>
      <c r="CO8" s="96">
        <f t="shared" si="2"/>
        <v>2</v>
      </c>
      <c r="CP8" s="98">
        <f t="shared" si="2"/>
        <v>0</v>
      </c>
      <c r="CQ8" s="95">
        <f>CR8+CS8+CT8+CU8+CV8+DB8+CW8+CX8+CY8+CZ8+DA8</f>
        <v>7</v>
      </c>
      <c r="CR8" s="96">
        <f>SUM(CR9:CR41)</f>
        <v>5</v>
      </c>
      <c r="CS8" s="96">
        <f t="shared" ref="CS8:DB8" si="3">SUM(CS9:CS41)</f>
        <v>1</v>
      </c>
      <c r="CT8" s="96">
        <f t="shared" si="3"/>
        <v>1</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836</v>
      </c>
      <c r="C9" s="119">
        <f>D9+E9+F9+G9+H9+I9+J9+K9+L9+M9+N9+O9+P9+Q9+R9+S9+T9+U9+V9+AP9+W9+X9+Y9+Z9+AA9+AB9+AC9+AD9+AE9+AF9+AG9+AH9+AI9+AJ9+AK9+AL9+AM9+AN9+AO9</f>
        <v>2</v>
      </c>
      <c r="D9" s="80">
        <v>2</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3</v>
      </c>
      <c r="AR9" s="80">
        <v>3</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21</v>
      </c>
      <c r="CF9" s="80">
        <v>20</v>
      </c>
      <c r="CG9" s="80"/>
      <c r="CH9" s="80"/>
      <c r="CI9" s="80"/>
      <c r="CJ9" s="80"/>
      <c r="CK9" s="402"/>
      <c r="CL9" s="402"/>
      <c r="CM9" s="402"/>
      <c r="CN9" s="402"/>
      <c r="CO9" s="402">
        <v>1</v>
      </c>
      <c r="CP9" s="99"/>
      <c r="CQ9" s="95">
        <f>CR9+CS9+CT9+CU9+CV9+DB9+CW9+CX9+CY9+CZ9+DA9</f>
        <v>2</v>
      </c>
      <c r="CR9" s="80">
        <v>2</v>
      </c>
      <c r="CS9" s="80"/>
      <c r="CT9" s="80"/>
      <c r="CU9" s="80"/>
      <c r="CV9" s="80"/>
      <c r="CW9" s="402"/>
      <c r="CX9" s="402"/>
      <c r="CY9" s="402"/>
      <c r="CZ9" s="402"/>
      <c r="DA9" s="402"/>
      <c r="DB9" s="99"/>
    </row>
    <row r="10" spans="1:106" x14ac:dyDescent="0.2">
      <c r="A10" s="94">
        <v>2</v>
      </c>
      <c r="B10" s="94" t="s">
        <v>837</v>
      </c>
      <c r="C10" s="119">
        <f t="shared" ref="C10:C41" si="5">D10+E10+F10+G10+H10+I10+J10+K10+L10+M10+N10+O10+P10+Q10+R10+S10+T10+U10+V10+AP10+W10+X10+Y10+Z10+AA10+AB10+AC10+AD10+AE10+AF10+AG10+AH10+AI10+AJ10+AK10+AL10+AM10+AN10+AO10</f>
        <v>6</v>
      </c>
      <c r="D10" s="80">
        <v>5</v>
      </c>
      <c r="E10" s="80"/>
      <c r="F10" s="80"/>
      <c r="G10" s="80"/>
      <c r="H10" s="80"/>
      <c r="I10" s="80"/>
      <c r="J10" s="80"/>
      <c r="K10" s="80"/>
      <c r="L10" s="80"/>
      <c r="M10" s="80"/>
      <c r="N10" s="80"/>
      <c r="O10" s="80"/>
      <c r="P10" s="80">
        <v>1</v>
      </c>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3</v>
      </c>
      <c r="AR10" s="80">
        <v>1</v>
      </c>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c r="BQ10" s="402"/>
      <c r="BR10" s="402"/>
      <c r="BS10" s="402"/>
      <c r="BT10" s="402"/>
      <c r="BU10" s="402"/>
      <c r="BV10" s="402"/>
      <c r="BW10" s="402"/>
      <c r="BX10" s="402">
        <v>1</v>
      </c>
      <c r="BY10" s="402"/>
      <c r="BZ10" s="402"/>
      <c r="CA10" s="402"/>
      <c r="CB10" s="402"/>
      <c r="CC10" s="402"/>
      <c r="CD10" s="99">
        <v>1</v>
      </c>
      <c r="CE10" s="119">
        <f t="shared" ref="CE10:CE41" si="7">CF10+CG10+CH10+CI10+CJ10+CP10+CK10+CL10+CM10+CN10+CO10</f>
        <v>30</v>
      </c>
      <c r="CF10" s="80">
        <v>28</v>
      </c>
      <c r="CG10" s="80">
        <v>2</v>
      </c>
      <c r="CH10" s="80"/>
      <c r="CI10" s="80"/>
      <c r="CJ10" s="80"/>
      <c r="CK10" s="402"/>
      <c r="CL10" s="402"/>
      <c r="CM10" s="402"/>
      <c r="CN10" s="402"/>
      <c r="CO10" s="402"/>
      <c r="CP10" s="99"/>
      <c r="CQ10" s="95">
        <f t="shared" ref="CQ10:CQ41" si="8">CR10+CS10+CT10+CU10+CV10+DB10+CW10+CX10+CY10+CZ10+DA10</f>
        <v>1</v>
      </c>
      <c r="CR10" s="80">
        <v>1</v>
      </c>
      <c r="CS10" s="80"/>
      <c r="CT10" s="80"/>
      <c r="CU10" s="80"/>
      <c r="CV10" s="80"/>
      <c r="CW10" s="402"/>
      <c r="CX10" s="402"/>
      <c r="CY10" s="402"/>
      <c r="CZ10" s="402"/>
      <c r="DA10" s="402"/>
      <c r="DB10" s="99"/>
    </row>
    <row r="11" spans="1:106" x14ac:dyDescent="0.2">
      <c r="A11" s="94">
        <v>3</v>
      </c>
      <c r="B11" s="94" t="s">
        <v>838</v>
      </c>
      <c r="C11" s="119">
        <f t="shared" si="5"/>
        <v>7</v>
      </c>
      <c r="D11" s="80">
        <v>1</v>
      </c>
      <c r="E11" s="80">
        <v>2</v>
      </c>
      <c r="F11" s="80"/>
      <c r="G11" s="80"/>
      <c r="H11" s="80"/>
      <c r="I11" s="80"/>
      <c r="J11" s="80"/>
      <c r="K11" s="80"/>
      <c r="L11" s="80"/>
      <c r="M11" s="80"/>
      <c r="N11" s="80"/>
      <c r="O11" s="80"/>
      <c r="P11" s="80">
        <v>1</v>
      </c>
      <c r="Q11" s="80"/>
      <c r="R11" s="80">
        <v>2</v>
      </c>
      <c r="S11" s="80">
        <v>1</v>
      </c>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4</v>
      </c>
      <c r="AR11" s="80">
        <v>3</v>
      </c>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v>1</v>
      </c>
      <c r="BY11" s="402"/>
      <c r="BZ11" s="402"/>
      <c r="CA11" s="402"/>
      <c r="CB11" s="402"/>
      <c r="CC11" s="402"/>
      <c r="CD11" s="99"/>
      <c r="CE11" s="119">
        <f t="shared" si="7"/>
        <v>41</v>
      </c>
      <c r="CF11" s="80">
        <v>25</v>
      </c>
      <c r="CG11" s="80">
        <v>12</v>
      </c>
      <c r="CH11" s="80">
        <v>3</v>
      </c>
      <c r="CI11" s="80"/>
      <c r="CJ11" s="80"/>
      <c r="CK11" s="402"/>
      <c r="CL11" s="402"/>
      <c r="CM11" s="402"/>
      <c r="CN11" s="402"/>
      <c r="CO11" s="402">
        <v>1</v>
      </c>
      <c r="CP11" s="99"/>
      <c r="CQ11" s="95">
        <f t="shared" si="8"/>
        <v>3</v>
      </c>
      <c r="CR11" s="80">
        <v>2</v>
      </c>
      <c r="CS11" s="80">
        <v>1</v>
      </c>
      <c r="CT11" s="80"/>
      <c r="CU11" s="80"/>
      <c r="CV11" s="80"/>
      <c r="CW11" s="402"/>
      <c r="CX11" s="402"/>
      <c r="CY11" s="402"/>
      <c r="CZ11" s="402"/>
      <c r="DA11" s="402"/>
      <c r="DB11" s="99"/>
    </row>
    <row r="12" spans="1:106" x14ac:dyDescent="0.2">
      <c r="A12" s="94">
        <v>4</v>
      </c>
      <c r="B12" s="94" t="s">
        <v>839</v>
      </c>
      <c r="C12" s="119">
        <f t="shared" si="5"/>
        <v>2</v>
      </c>
      <c r="D12" s="80">
        <v>1</v>
      </c>
      <c r="E12" s="80"/>
      <c r="F12" s="80"/>
      <c r="G12" s="80"/>
      <c r="H12" s="80"/>
      <c r="I12" s="80"/>
      <c r="J12" s="80"/>
      <c r="K12" s="80">
        <v>1</v>
      </c>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3</v>
      </c>
      <c r="AR12" s="80">
        <v>1</v>
      </c>
      <c r="AS12" s="80"/>
      <c r="AT12" s="80"/>
      <c r="AU12" s="80"/>
      <c r="AV12" s="80"/>
      <c r="AW12" s="80"/>
      <c r="AX12" s="80"/>
      <c r="AY12" s="80"/>
      <c r="AZ12" s="80"/>
      <c r="BA12" s="80"/>
      <c r="BB12" s="80"/>
      <c r="BC12" s="80">
        <v>1</v>
      </c>
      <c r="BD12" s="80"/>
      <c r="BE12" s="80"/>
      <c r="BF12" s="80"/>
      <c r="BG12" s="80"/>
      <c r="BH12" s="80"/>
      <c r="BI12" s="80"/>
      <c r="BJ12" s="80"/>
      <c r="BK12" s="402"/>
      <c r="BL12" s="402"/>
      <c r="BM12" s="402"/>
      <c r="BN12" s="402"/>
      <c r="BO12" s="402"/>
      <c r="BP12" s="402"/>
      <c r="BQ12" s="402"/>
      <c r="BR12" s="402"/>
      <c r="BS12" s="402"/>
      <c r="BT12" s="402">
        <v>1</v>
      </c>
      <c r="BU12" s="402"/>
      <c r="BV12" s="402"/>
      <c r="BW12" s="402"/>
      <c r="BX12" s="402"/>
      <c r="BY12" s="402"/>
      <c r="BZ12" s="402"/>
      <c r="CA12" s="402"/>
      <c r="CB12" s="402"/>
      <c r="CC12" s="402"/>
      <c r="CD12" s="99"/>
      <c r="CE12" s="119">
        <f t="shared" si="7"/>
        <v>32</v>
      </c>
      <c r="CF12" s="80">
        <v>23</v>
      </c>
      <c r="CG12" s="80">
        <v>8</v>
      </c>
      <c r="CH12" s="80">
        <v>1</v>
      </c>
      <c r="CI12" s="80"/>
      <c r="CJ12" s="80"/>
      <c r="CK12" s="402"/>
      <c r="CL12" s="402"/>
      <c r="CM12" s="402"/>
      <c r="CN12" s="402"/>
      <c r="CO12" s="402"/>
      <c r="CP12" s="99"/>
      <c r="CQ12" s="95">
        <f t="shared" si="8"/>
        <v>1</v>
      </c>
      <c r="CR12" s="80"/>
      <c r="CS12" s="80"/>
      <c r="CT12" s="80">
        <v>1</v>
      </c>
      <c r="CU12" s="80"/>
      <c r="CV12" s="80"/>
      <c r="CW12" s="402"/>
      <c r="CX12" s="402"/>
      <c r="CY12" s="402"/>
      <c r="CZ12" s="402"/>
      <c r="DA12" s="402"/>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79"/>
      <c r="CQ43" s="779"/>
      <c r="CR43" s="779"/>
      <c r="CS43" s="779"/>
      <c r="CT43" s="779"/>
      <c r="CU43" s="779"/>
      <c r="CV43" s="779"/>
      <c r="CW43" s="779"/>
      <c r="CX43" s="779"/>
      <c r="CY43" s="779"/>
      <c r="CZ43" s="779"/>
      <c r="DA43" s="779"/>
      <c r="DB43" s="779"/>
      <c r="DC43" s="82"/>
      <c r="DD43" s="82"/>
    </row>
    <row r="44" spans="1:108" ht="16.5" x14ac:dyDescent="0.25">
      <c r="A44" s="65"/>
      <c r="CE44" s="104" t="s">
        <v>856</v>
      </c>
      <c r="CH44" s="105" t="s">
        <v>849</v>
      </c>
      <c r="CI44" s="106"/>
      <c r="CJ44" s="106"/>
      <c r="CK44" s="106"/>
      <c r="CL44" s="106"/>
      <c r="CM44" s="106"/>
      <c r="CN44" s="106"/>
      <c r="CO44" s="106"/>
      <c r="CP44" s="107"/>
      <c r="CQ44" s="108" t="s">
        <v>203</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846</v>
      </c>
      <c r="CI46" s="76"/>
      <c r="CJ46" s="76"/>
      <c r="CK46" s="76"/>
      <c r="CL46" s="76"/>
      <c r="CM46" s="76"/>
      <c r="CN46" s="76"/>
      <c r="CO46" s="76"/>
      <c r="CP46" s="76"/>
      <c r="CQ46" s="7" t="s">
        <v>124</v>
      </c>
      <c r="CR46" s="76"/>
      <c r="CS46" s="76"/>
    </row>
    <row r="47" spans="1:108" ht="16.5" customHeight="1" x14ac:dyDescent="0.25">
      <c r="B47" s="130"/>
    </row>
    <row r="48" spans="1:108" x14ac:dyDescent="0.2">
      <c r="B48" s="91"/>
    </row>
    <row r="49" spans="2:97" x14ac:dyDescent="0.2">
      <c r="B49" s="91"/>
    </row>
    <row r="50" spans="2:97" ht="12.75" customHeight="1" x14ac:dyDescent="0.25">
      <c r="B50" s="113" t="s">
        <v>204</v>
      </c>
      <c r="C50" s="67"/>
      <c r="AQ50" s="67"/>
      <c r="CE50" s="67"/>
      <c r="CQ50" s="67"/>
    </row>
    <row r="51" spans="2:97" ht="17.25" customHeight="1" x14ac:dyDescent="0.2">
      <c r="B51" s="67" t="s">
        <v>205</v>
      </c>
      <c r="C51" s="67"/>
      <c r="AQ51" s="67"/>
      <c r="CE51" s="67"/>
      <c r="CQ51" s="67"/>
    </row>
    <row r="52" spans="2:97" ht="15.75" customHeight="1" x14ac:dyDescent="0.2">
      <c r="B52" s="67" t="s">
        <v>227</v>
      </c>
      <c r="C52" s="67"/>
      <c r="AQ52" s="67"/>
      <c r="CE52" s="67"/>
      <c r="CG52" s="779" t="s">
        <v>57</v>
      </c>
      <c r="CH52" s="779"/>
      <c r="CI52" s="779"/>
      <c r="CJ52" s="779"/>
      <c r="CK52" s="779"/>
      <c r="CL52" s="779"/>
      <c r="CM52" s="779"/>
      <c r="CN52" s="779"/>
      <c r="CO52" s="779"/>
      <c r="CP52" s="779"/>
      <c r="CQ52" s="779"/>
      <c r="CR52" s="779"/>
      <c r="CS52" s="779"/>
    </row>
    <row r="53" spans="2:97" ht="15.75" customHeight="1" x14ac:dyDescent="0.25">
      <c r="B53" s="113"/>
      <c r="C53" s="67"/>
      <c r="AQ53" s="67"/>
      <c r="CE53" s="67"/>
      <c r="CG53" s="89" t="s">
        <v>433</v>
      </c>
      <c r="CQ53" s="67"/>
    </row>
    <row r="54" spans="2:97" s="170" customFormat="1" ht="15.95" customHeight="1" x14ac:dyDescent="0.2">
      <c r="B54" s="804" t="s">
        <v>248</v>
      </c>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c r="CE54" s="171"/>
      <c r="CF54" s="263" t="s">
        <v>559</v>
      </c>
      <c r="CQ54" s="171"/>
    </row>
    <row r="55" spans="2:97" x14ac:dyDescent="0.2">
      <c r="B55" s="805" t="s">
        <v>637</v>
      </c>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5"/>
      <c r="AU55" s="805"/>
      <c r="AV55" s="805"/>
      <c r="AW55" s="805"/>
      <c r="AX55" s="805"/>
      <c r="AY55" s="805"/>
      <c r="AZ55" s="805"/>
      <c r="BA55" s="805"/>
      <c r="BB55" s="805"/>
      <c r="BC55" s="805"/>
      <c r="BD55" s="805"/>
      <c r="BE55" s="805"/>
      <c r="BF55" s="805"/>
      <c r="BG55" s="805"/>
      <c r="BH55" s="805"/>
      <c r="CF55" s="416" t="s">
        <v>800</v>
      </c>
    </row>
    <row r="56" spans="2:97" x14ac:dyDescent="0.2">
      <c r="B56" s="805" t="s">
        <v>638</v>
      </c>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c r="AN56" s="805"/>
      <c r="AO56" s="805"/>
      <c r="AP56" s="805"/>
      <c r="AQ56" s="805"/>
      <c r="AR56" s="805"/>
      <c r="AS56" s="805"/>
      <c r="AT56" s="805"/>
      <c r="AU56" s="805"/>
      <c r="AV56" s="805"/>
      <c r="AW56" s="805"/>
      <c r="AX56" s="805"/>
      <c r="AY56" s="805"/>
      <c r="AZ56" s="805"/>
      <c r="BA56" s="805"/>
      <c r="BB56" s="805"/>
      <c r="BC56" s="805"/>
      <c r="BD56" s="805"/>
      <c r="BE56" s="805"/>
      <c r="BF56" s="805"/>
      <c r="BG56" s="805"/>
      <c r="BH56" s="805"/>
    </row>
    <row r="57" spans="2:97" x14ac:dyDescent="0.2">
      <c r="B57" s="805" t="s">
        <v>639</v>
      </c>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5"/>
      <c r="AU57" s="805"/>
      <c r="AV57" s="805"/>
      <c r="AW57" s="805"/>
      <c r="AX57" s="805"/>
      <c r="AY57" s="805"/>
      <c r="AZ57" s="805"/>
      <c r="BA57" s="805"/>
      <c r="BB57" s="805"/>
      <c r="BC57" s="805"/>
      <c r="BD57" s="805"/>
      <c r="BE57" s="805"/>
      <c r="BF57" s="805"/>
      <c r="BG57" s="805"/>
      <c r="BH57" s="805"/>
    </row>
    <row r="58" spans="2:97" x14ac:dyDescent="0.2">
      <c r="B58" s="805" t="s">
        <v>640</v>
      </c>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5"/>
      <c r="AU58" s="805"/>
      <c r="AV58" s="805"/>
      <c r="AW58" s="805"/>
      <c r="AX58" s="805"/>
      <c r="AY58" s="805"/>
      <c r="AZ58" s="805"/>
      <c r="BA58" s="805"/>
      <c r="BB58" s="805"/>
      <c r="BC58" s="805"/>
      <c r="BD58" s="805"/>
      <c r="BE58" s="805"/>
      <c r="BF58" s="805"/>
      <c r="BG58" s="805"/>
      <c r="BH58" s="805"/>
    </row>
    <row r="59" spans="2:97" x14ac:dyDescent="0.2">
      <c r="B59" s="805" t="s">
        <v>641</v>
      </c>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5"/>
      <c r="AU59" s="805"/>
      <c r="AV59" s="805"/>
      <c r="AW59" s="805"/>
      <c r="AX59" s="805"/>
      <c r="AY59" s="805"/>
      <c r="AZ59" s="805"/>
      <c r="BA59" s="805"/>
      <c r="BB59" s="805"/>
      <c r="BC59" s="805"/>
      <c r="BD59" s="805"/>
      <c r="BE59" s="805"/>
      <c r="BF59" s="805"/>
      <c r="BG59" s="805"/>
      <c r="BH59" s="805"/>
    </row>
    <row r="60" spans="2:97" x14ac:dyDescent="0.2">
      <c r="B60" s="805" t="s">
        <v>642</v>
      </c>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5"/>
      <c r="AU60" s="805"/>
      <c r="AV60" s="805"/>
      <c r="AW60" s="805"/>
      <c r="AX60" s="805"/>
      <c r="AY60" s="805"/>
      <c r="AZ60" s="805"/>
      <c r="BA60" s="805"/>
      <c r="BB60" s="805"/>
      <c r="BC60" s="805"/>
      <c r="BD60" s="805"/>
      <c r="BE60" s="805"/>
      <c r="BF60" s="805"/>
      <c r="BG60" s="805"/>
      <c r="BH60" s="805"/>
    </row>
    <row r="61" spans="2:97" x14ac:dyDescent="0.2">
      <c r="B61" s="805" t="s">
        <v>643</v>
      </c>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805"/>
      <c r="AQ61" s="805"/>
      <c r="AR61" s="805"/>
      <c r="AS61" s="805"/>
      <c r="AT61" s="805"/>
      <c r="AU61" s="805"/>
      <c r="AV61" s="805"/>
      <c r="AW61" s="805"/>
      <c r="AX61" s="805"/>
      <c r="AY61" s="805"/>
      <c r="AZ61" s="805"/>
      <c r="BA61" s="805"/>
      <c r="BB61" s="805"/>
      <c r="BC61" s="805"/>
      <c r="BD61" s="805"/>
      <c r="BE61" s="805"/>
      <c r="BF61" s="805"/>
      <c r="BG61" s="805"/>
      <c r="BH61" s="805"/>
    </row>
    <row r="62" spans="2:97" x14ac:dyDescent="0.2">
      <c r="B62" s="805" t="s">
        <v>644</v>
      </c>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7" x14ac:dyDescent="0.2">
      <c r="B63" s="805" t="s">
        <v>645</v>
      </c>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7" x14ac:dyDescent="0.2">
      <c r="B64" s="805" t="s">
        <v>646</v>
      </c>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60" x14ac:dyDescent="0.2">
      <c r="B65" s="805" t="s">
        <v>647</v>
      </c>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60" x14ac:dyDescent="0.2">
      <c r="B66" s="805" t="s">
        <v>648</v>
      </c>
      <c r="C66" s="805"/>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5"/>
      <c r="AL66" s="805"/>
      <c r="AM66" s="805"/>
      <c r="AN66" s="805"/>
      <c r="AO66" s="805"/>
      <c r="AP66" s="805"/>
      <c r="AQ66" s="805"/>
      <c r="AR66" s="805"/>
      <c r="AS66" s="805"/>
      <c r="AT66" s="805"/>
      <c r="AU66" s="805"/>
      <c r="AV66" s="805"/>
      <c r="AW66" s="805"/>
      <c r="AX66" s="805"/>
      <c r="AY66" s="805"/>
      <c r="AZ66" s="805"/>
      <c r="BA66" s="805"/>
      <c r="BB66" s="805"/>
      <c r="BC66" s="805"/>
      <c r="BD66" s="805"/>
      <c r="BE66" s="805"/>
      <c r="BF66" s="805"/>
      <c r="BG66" s="805"/>
      <c r="BH66" s="805"/>
    </row>
    <row r="67" spans="2:60" x14ac:dyDescent="0.2">
      <c r="B67" s="805" t="s">
        <v>649</v>
      </c>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H67" s="805"/>
      <c r="AI67" s="805"/>
      <c r="AJ67" s="805"/>
      <c r="AK67" s="805"/>
      <c r="AL67" s="805"/>
      <c r="AM67" s="805"/>
      <c r="AN67" s="805"/>
      <c r="AO67" s="805"/>
      <c r="AP67" s="805"/>
      <c r="AQ67" s="805"/>
      <c r="AR67" s="805"/>
      <c r="AS67" s="805"/>
      <c r="AT67" s="805"/>
      <c r="AU67" s="805"/>
      <c r="AV67" s="805"/>
      <c r="AW67" s="805"/>
      <c r="AX67" s="805"/>
      <c r="AY67" s="805"/>
      <c r="AZ67" s="805"/>
      <c r="BA67" s="805"/>
      <c r="BB67" s="805"/>
      <c r="BC67" s="805"/>
      <c r="BD67" s="805"/>
      <c r="BE67" s="805"/>
      <c r="BF67" s="805"/>
      <c r="BG67" s="805"/>
      <c r="BH67" s="805"/>
    </row>
    <row r="68" spans="2:60" x14ac:dyDescent="0.2">
      <c r="B68" s="805" t="s">
        <v>650</v>
      </c>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5"/>
      <c r="AL68" s="805"/>
      <c r="AM68" s="805"/>
      <c r="AN68" s="805"/>
      <c r="AO68" s="805"/>
      <c r="AP68" s="805"/>
      <c r="AQ68" s="805"/>
      <c r="AR68" s="805"/>
      <c r="AS68" s="805"/>
      <c r="AT68" s="805"/>
      <c r="AU68" s="805"/>
      <c r="AV68" s="805"/>
      <c r="AW68" s="805"/>
      <c r="AX68" s="805"/>
      <c r="AY68" s="805"/>
      <c r="AZ68" s="805"/>
      <c r="BA68" s="805"/>
      <c r="BB68" s="805"/>
      <c r="BC68" s="805"/>
      <c r="BD68" s="805"/>
      <c r="BE68" s="805"/>
      <c r="BF68" s="805"/>
      <c r="BG68" s="805"/>
      <c r="BH68" s="805"/>
    </row>
    <row r="69" spans="2:60" x14ac:dyDescent="0.2">
      <c r="B69" s="805" t="s">
        <v>651</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5"/>
      <c r="AL69" s="805"/>
      <c r="AM69" s="805"/>
      <c r="AN69" s="805"/>
      <c r="AO69" s="805"/>
      <c r="AP69" s="805"/>
      <c r="AQ69" s="805"/>
      <c r="AR69" s="805"/>
      <c r="AS69" s="805"/>
      <c r="AT69" s="805"/>
      <c r="AU69" s="805"/>
      <c r="AV69" s="805"/>
      <c r="AW69" s="805"/>
      <c r="AX69" s="805"/>
      <c r="AY69" s="805"/>
      <c r="AZ69" s="805"/>
      <c r="BA69" s="805"/>
      <c r="BB69" s="805"/>
      <c r="BC69" s="805"/>
      <c r="BD69" s="805"/>
      <c r="BE69" s="805"/>
      <c r="BF69" s="805"/>
      <c r="BG69" s="805"/>
      <c r="BH69" s="805"/>
    </row>
    <row r="70" spans="2:60" x14ac:dyDescent="0.2">
      <c r="B70" s="805" t="s">
        <v>652</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805"/>
      <c r="AJ70" s="805"/>
      <c r="AK70" s="805"/>
      <c r="AL70" s="805"/>
      <c r="AM70" s="805"/>
      <c r="AN70" s="805"/>
      <c r="AO70" s="805"/>
      <c r="AP70" s="805"/>
      <c r="AQ70" s="805"/>
      <c r="AR70" s="805"/>
      <c r="AS70" s="805"/>
      <c r="AT70" s="805"/>
      <c r="AU70" s="805"/>
      <c r="AV70" s="805"/>
      <c r="AW70" s="805"/>
      <c r="AX70" s="805"/>
      <c r="AY70" s="805"/>
      <c r="AZ70" s="805"/>
      <c r="BA70" s="805"/>
      <c r="BB70" s="805"/>
      <c r="BC70" s="805"/>
      <c r="BD70" s="805"/>
      <c r="BE70" s="805"/>
      <c r="BF70" s="805"/>
      <c r="BG70" s="805"/>
      <c r="BH70" s="805"/>
    </row>
    <row r="71" spans="2:60" x14ac:dyDescent="0.2">
      <c r="B71" s="805" t="s">
        <v>653</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5"/>
      <c r="AD71" s="805"/>
      <c r="AE71" s="805"/>
      <c r="AF71" s="805"/>
      <c r="AG71" s="805"/>
      <c r="AH71" s="805"/>
      <c r="AI71" s="805"/>
      <c r="AJ71" s="805"/>
      <c r="AK71" s="805"/>
      <c r="AL71" s="805"/>
      <c r="AM71" s="805"/>
      <c r="AN71" s="805"/>
      <c r="AO71" s="805"/>
      <c r="AP71" s="805"/>
      <c r="AQ71" s="805"/>
      <c r="AR71" s="805"/>
      <c r="AS71" s="805"/>
      <c r="AT71" s="805"/>
      <c r="AU71" s="805"/>
      <c r="AV71" s="805"/>
      <c r="AW71" s="805"/>
      <c r="AX71" s="805"/>
      <c r="AY71" s="805"/>
      <c r="AZ71" s="805"/>
      <c r="BA71" s="805"/>
      <c r="BB71" s="805"/>
      <c r="BC71" s="805"/>
      <c r="BD71" s="805"/>
      <c r="BE71" s="805"/>
      <c r="BF71" s="805"/>
      <c r="BG71" s="805"/>
      <c r="BH71" s="805"/>
    </row>
    <row r="72" spans="2:60" x14ac:dyDescent="0.2">
      <c r="B72" s="805" t="s">
        <v>654</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5"/>
      <c r="AI72" s="805"/>
      <c r="AJ72" s="805"/>
      <c r="AK72" s="805"/>
      <c r="AL72" s="805"/>
      <c r="AM72" s="805"/>
      <c r="AN72" s="805"/>
      <c r="AO72" s="805"/>
      <c r="AP72" s="805"/>
      <c r="AQ72" s="805"/>
      <c r="AR72" s="805"/>
      <c r="AS72" s="805"/>
      <c r="AT72" s="805"/>
      <c r="AU72" s="805"/>
      <c r="AV72" s="805"/>
      <c r="AW72" s="805"/>
      <c r="AX72" s="805"/>
      <c r="AY72" s="805"/>
      <c r="AZ72" s="805"/>
      <c r="BA72" s="805"/>
      <c r="BB72" s="805"/>
      <c r="BC72" s="805"/>
      <c r="BD72" s="805"/>
      <c r="BE72" s="805"/>
      <c r="BF72" s="805"/>
      <c r="BG72" s="805"/>
      <c r="BH72" s="805"/>
    </row>
    <row r="73" spans="2:60" x14ac:dyDescent="0.2">
      <c r="B73" s="805" t="s">
        <v>655</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5"/>
      <c r="AM73" s="805"/>
      <c r="AN73" s="805"/>
      <c r="AO73" s="805"/>
      <c r="AP73" s="805"/>
      <c r="AQ73" s="805"/>
      <c r="AR73" s="805"/>
      <c r="AS73" s="805"/>
      <c r="AT73" s="805"/>
      <c r="AU73" s="805"/>
      <c r="AV73" s="805"/>
      <c r="AW73" s="805"/>
      <c r="AX73" s="805"/>
      <c r="AY73" s="805"/>
      <c r="AZ73" s="805"/>
      <c r="BA73" s="805"/>
      <c r="BB73" s="805"/>
      <c r="BC73" s="805"/>
      <c r="BD73" s="805"/>
      <c r="BE73" s="805"/>
      <c r="BF73" s="805"/>
      <c r="BG73" s="805"/>
      <c r="BH73" s="805"/>
    </row>
    <row r="74" spans="2:60" x14ac:dyDescent="0.2">
      <c r="B74" s="805" t="s">
        <v>656</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c r="BE74" s="805"/>
      <c r="BF74" s="805"/>
      <c r="BG74" s="805"/>
      <c r="BH74" s="805"/>
    </row>
    <row r="75" spans="2:60" x14ac:dyDescent="0.2">
      <c r="B75" s="805" t="s">
        <v>657</v>
      </c>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row>
    <row r="76" spans="2:60" x14ac:dyDescent="0.2">
      <c r="B76" s="805" t="s">
        <v>658</v>
      </c>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05"/>
      <c r="AJ76" s="805"/>
      <c r="AK76" s="805"/>
      <c r="AL76" s="805"/>
      <c r="AM76" s="805"/>
      <c r="AN76" s="805"/>
      <c r="AO76" s="805"/>
      <c r="AP76" s="805"/>
      <c r="AQ76" s="805"/>
      <c r="AR76" s="805"/>
      <c r="AS76" s="805"/>
      <c r="AT76" s="805"/>
      <c r="AU76" s="805"/>
      <c r="AV76" s="805"/>
      <c r="AW76" s="805"/>
      <c r="AX76" s="805"/>
      <c r="AY76" s="805"/>
      <c r="AZ76" s="805"/>
      <c r="BA76" s="805"/>
      <c r="BB76" s="805"/>
      <c r="BC76" s="805"/>
      <c r="BD76" s="805"/>
      <c r="BE76" s="805"/>
      <c r="BF76" s="805"/>
      <c r="BG76" s="805"/>
      <c r="BH76" s="805"/>
    </row>
    <row r="77" spans="2:60" x14ac:dyDescent="0.2">
      <c r="B77" s="805" t="s">
        <v>659</v>
      </c>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5"/>
      <c r="AK77" s="805"/>
      <c r="AL77" s="805"/>
      <c r="AM77" s="805"/>
      <c r="AN77" s="805"/>
      <c r="AO77" s="805"/>
      <c r="AP77" s="805"/>
      <c r="AQ77" s="805"/>
      <c r="AR77" s="805"/>
      <c r="AS77" s="805"/>
      <c r="AT77" s="805"/>
      <c r="AU77" s="805"/>
      <c r="AV77" s="805"/>
      <c r="AW77" s="805"/>
      <c r="AX77" s="805"/>
      <c r="AY77" s="805"/>
      <c r="AZ77" s="805"/>
      <c r="BA77" s="805"/>
      <c r="BB77" s="805"/>
      <c r="BC77" s="805"/>
      <c r="BD77" s="805"/>
      <c r="BE77" s="805"/>
      <c r="BF77" s="805"/>
      <c r="BG77" s="805"/>
      <c r="BH77" s="805"/>
    </row>
    <row r="78" spans="2:60" x14ac:dyDescent="0.2">
      <c r="B78" s="805" t="s">
        <v>660</v>
      </c>
      <c r="C78" s="805"/>
      <c r="D78" s="805"/>
      <c r="E78" s="805"/>
      <c r="F78" s="805"/>
      <c r="G78" s="805"/>
      <c r="H78" s="805"/>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c r="AF78" s="805"/>
      <c r="AG78" s="805"/>
      <c r="AH78" s="805"/>
      <c r="AI78" s="805"/>
      <c r="AJ78" s="805"/>
      <c r="AK78" s="805"/>
      <c r="AL78" s="805"/>
      <c r="AM78" s="805"/>
      <c r="AN78" s="805"/>
      <c r="AO78" s="805"/>
      <c r="AP78" s="805"/>
      <c r="AQ78" s="805"/>
      <c r="AR78" s="805"/>
      <c r="AS78" s="805"/>
      <c r="AT78" s="805"/>
      <c r="AU78" s="805"/>
      <c r="AV78" s="805"/>
      <c r="AW78" s="805"/>
      <c r="AX78" s="805"/>
      <c r="AY78" s="805"/>
      <c r="AZ78" s="805"/>
      <c r="BA78" s="805"/>
      <c r="BB78" s="805"/>
      <c r="BC78" s="805"/>
      <c r="BD78" s="805"/>
      <c r="BE78" s="805"/>
      <c r="BF78" s="805"/>
      <c r="BG78" s="805"/>
      <c r="BH78" s="805"/>
    </row>
    <row r="79" spans="2:60" x14ac:dyDescent="0.2">
      <c r="B79" s="805" t="s">
        <v>661</v>
      </c>
      <c r="C79" s="805"/>
      <c r="D79" s="805"/>
      <c r="E79" s="805"/>
      <c r="F79" s="805"/>
      <c r="G79" s="805"/>
      <c r="H79" s="805"/>
      <c r="I79" s="805"/>
      <c r="J79" s="805"/>
      <c r="K79" s="805"/>
      <c r="L79" s="805"/>
      <c r="M79" s="805"/>
      <c r="N79" s="805"/>
      <c r="O79" s="805"/>
      <c r="P79" s="805"/>
      <c r="Q79" s="805"/>
      <c r="R79" s="805"/>
      <c r="S79" s="805"/>
      <c r="T79" s="805"/>
      <c r="U79" s="805"/>
      <c r="V79" s="805"/>
      <c r="W79" s="805"/>
      <c r="X79" s="805"/>
      <c r="Y79" s="805"/>
      <c r="Z79" s="805"/>
      <c r="AA79" s="805"/>
      <c r="AB79" s="805"/>
      <c r="AC79" s="805"/>
      <c r="AD79" s="805"/>
      <c r="AE79" s="805"/>
      <c r="AF79" s="805"/>
      <c r="AG79" s="805"/>
      <c r="AH79" s="805"/>
      <c r="AI79" s="805"/>
      <c r="AJ79" s="805"/>
      <c r="AK79" s="805"/>
      <c r="AL79" s="805"/>
      <c r="AM79" s="805"/>
      <c r="AN79" s="805"/>
      <c r="AO79" s="805"/>
      <c r="AP79" s="805"/>
      <c r="AQ79" s="805"/>
      <c r="AR79" s="805"/>
      <c r="AS79" s="805"/>
      <c r="AT79" s="805"/>
      <c r="AU79" s="805"/>
      <c r="AV79" s="805"/>
      <c r="AW79" s="805"/>
      <c r="AX79" s="805"/>
      <c r="AY79" s="805"/>
      <c r="AZ79" s="805"/>
      <c r="BA79" s="805"/>
      <c r="BB79" s="805"/>
      <c r="BC79" s="805"/>
      <c r="BD79" s="805"/>
      <c r="BE79" s="805"/>
      <c r="BF79" s="805"/>
      <c r="BG79" s="805"/>
      <c r="BH79" s="805"/>
    </row>
    <row r="80" spans="2:60" x14ac:dyDescent="0.2">
      <c r="B80" s="805" t="s">
        <v>662</v>
      </c>
      <c r="C80" s="805"/>
      <c r="D80" s="805"/>
      <c r="E80" s="805"/>
      <c r="F80" s="805"/>
      <c r="G80" s="805"/>
      <c r="H80" s="805"/>
      <c r="I80" s="805"/>
      <c r="J80" s="805"/>
      <c r="K80" s="805"/>
      <c r="L80" s="805"/>
      <c r="M80" s="805"/>
      <c r="N80" s="805"/>
      <c r="O80" s="805"/>
      <c r="P80" s="805"/>
      <c r="Q80" s="805"/>
      <c r="R80" s="805"/>
      <c r="S80" s="805"/>
      <c r="T80" s="805"/>
      <c r="U80" s="805"/>
      <c r="V80" s="805"/>
      <c r="W80" s="805"/>
      <c r="X80" s="805"/>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5"/>
      <c r="AY80" s="805"/>
      <c r="AZ80" s="805"/>
      <c r="BA80" s="805"/>
      <c r="BB80" s="805"/>
      <c r="BC80" s="805"/>
      <c r="BD80" s="805"/>
      <c r="BE80" s="805"/>
      <c r="BF80" s="805"/>
      <c r="BG80" s="805"/>
      <c r="BH80" s="805"/>
    </row>
    <row r="81" spans="2:60" x14ac:dyDescent="0.2">
      <c r="B81" s="805" t="s">
        <v>663</v>
      </c>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805"/>
      <c r="AP81" s="805"/>
      <c r="AQ81" s="805"/>
      <c r="AR81" s="805"/>
      <c r="AS81" s="805"/>
      <c r="AT81" s="805"/>
      <c r="AU81" s="805"/>
      <c r="AV81" s="805"/>
      <c r="AW81" s="805"/>
      <c r="AX81" s="805"/>
      <c r="AY81" s="805"/>
      <c r="AZ81" s="805"/>
      <c r="BA81" s="805"/>
      <c r="BB81" s="805"/>
      <c r="BC81" s="805"/>
      <c r="BD81" s="805"/>
      <c r="BE81" s="805"/>
      <c r="BF81" s="805"/>
      <c r="BG81" s="805"/>
      <c r="BH81" s="805"/>
    </row>
    <row r="82" spans="2:60" x14ac:dyDescent="0.2">
      <c r="B82" s="805" t="s">
        <v>664</v>
      </c>
      <c r="C82" s="805"/>
      <c r="D82" s="805"/>
      <c r="E82" s="805"/>
      <c r="F82" s="805"/>
      <c r="G82" s="805"/>
      <c r="H82" s="805"/>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c r="AF82" s="805"/>
      <c r="AG82" s="805"/>
      <c r="AH82" s="805"/>
      <c r="AI82" s="805"/>
      <c r="AJ82" s="805"/>
      <c r="AK82" s="805"/>
      <c r="AL82" s="805"/>
      <c r="AM82" s="805"/>
      <c r="AN82" s="805"/>
      <c r="AO82" s="805"/>
      <c r="AP82" s="805"/>
      <c r="AQ82" s="805"/>
      <c r="AR82" s="805"/>
      <c r="AS82" s="805"/>
      <c r="AT82" s="805"/>
      <c r="AU82" s="805"/>
      <c r="AV82" s="805"/>
      <c r="AW82" s="805"/>
      <c r="AX82" s="805"/>
      <c r="AY82" s="805"/>
      <c r="AZ82" s="805"/>
      <c r="BA82" s="805"/>
      <c r="BB82" s="805"/>
      <c r="BC82" s="805"/>
      <c r="BD82" s="805"/>
      <c r="BE82" s="805"/>
      <c r="BF82" s="805"/>
      <c r="BG82" s="805"/>
      <c r="BH82" s="805"/>
    </row>
    <row r="83" spans="2:60" x14ac:dyDescent="0.2">
      <c r="B83" s="805" t="s">
        <v>665</v>
      </c>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c r="AU83" s="805"/>
      <c r="AV83" s="805"/>
      <c r="AW83" s="805"/>
      <c r="AX83" s="805"/>
      <c r="AY83" s="805"/>
      <c r="AZ83" s="805"/>
      <c r="BA83" s="805"/>
      <c r="BB83" s="805"/>
      <c r="BC83" s="805"/>
      <c r="BD83" s="805"/>
      <c r="BE83" s="805"/>
      <c r="BF83" s="805"/>
      <c r="BG83" s="805"/>
      <c r="BH83" s="805"/>
    </row>
    <row r="84" spans="2:60" x14ac:dyDescent="0.2">
      <c r="B84" s="805" t="s">
        <v>666</v>
      </c>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805"/>
      <c r="AQ84" s="805"/>
      <c r="AR84" s="805"/>
      <c r="AS84" s="805"/>
      <c r="AT84" s="805"/>
      <c r="AU84" s="805"/>
      <c r="AV84" s="805"/>
      <c r="AW84" s="805"/>
      <c r="AX84" s="805"/>
      <c r="AY84" s="805"/>
      <c r="AZ84" s="805"/>
      <c r="BA84" s="805"/>
      <c r="BB84" s="805"/>
      <c r="BC84" s="805"/>
      <c r="BD84" s="805"/>
      <c r="BE84" s="805"/>
      <c r="BF84" s="805"/>
      <c r="BG84" s="805"/>
      <c r="BH84" s="805"/>
    </row>
    <row r="85" spans="2:60" x14ac:dyDescent="0.2">
      <c r="B85" s="805" t="s">
        <v>667</v>
      </c>
      <c r="C85" s="805"/>
      <c r="D85" s="805"/>
      <c r="E85" s="805"/>
      <c r="F85" s="805"/>
      <c r="G85" s="805"/>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c r="AF85" s="805"/>
      <c r="AG85" s="805"/>
      <c r="AH85" s="805"/>
      <c r="AI85" s="805"/>
      <c r="AJ85" s="805"/>
      <c r="AK85" s="805"/>
      <c r="AL85" s="805"/>
      <c r="AM85" s="805"/>
      <c r="AN85" s="805"/>
      <c r="AO85" s="805"/>
      <c r="AP85" s="805"/>
      <c r="AQ85" s="805"/>
      <c r="AR85" s="805"/>
      <c r="AS85" s="805"/>
      <c r="AT85" s="805"/>
      <c r="AU85" s="805"/>
      <c r="AV85" s="805"/>
      <c r="AW85" s="805"/>
      <c r="AX85" s="805"/>
      <c r="AY85" s="805"/>
      <c r="AZ85" s="805"/>
      <c r="BA85" s="805"/>
      <c r="BB85" s="805"/>
      <c r="BC85" s="805"/>
      <c r="BD85" s="805"/>
      <c r="BE85" s="805"/>
      <c r="BF85" s="805"/>
      <c r="BG85" s="805"/>
      <c r="BH85" s="805"/>
    </row>
    <row r="86" spans="2:60" x14ac:dyDescent="0.2">
      <c r="B86" s="805" t="s">
        <v>668</v>
      </c>
      <c r="C86" s="805"/>
      <c r="D86" s="805"/>
      <c r="E86" s="805"/>
      <c r="F86" s="805"/>
      <c r="G86" s="805"/>
      <c r="H86" s="805"/>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c r="AF86" s="805"/>
      <c r="AG86" s="805"/>
      <c r="AH86" s="805"/>
      <c r="AI86" s="805"/>
      <c r="AJ86" s="805"/>
      <c r="AK86" s="805"/>
      <c r="AL86" s="805"/>
      <c r="AM86" s="805"/>
      <c r="AN86" s="805"/>
      <c r="AO86" s="805"/>
      <c r="AP86" s="805"/>
      <c r="AQ86" s="805"/>
      <c r="AR86" s="805"/>
      <c r="AS86" s="805"/>
      <c r="AT86" s="805"/>
      <c r="AU86" s="805"/>
      <c r="AV86" s="805"/>
      <c r="AW86" s="805"/>
      <c r="AX86" s="805"/>
      <c r="AY86" s="805"/>
      <c r="AZ86" s="805"/>
      <c r="BA86" s="805"/>
      <c r="BB86" s="805"/>
      <c r="BC86" s="805"/>
      <c r="BD86" s="805"/>
      <c r="BE86" s="805"/>
      <c r="BF86" s="805"/>
      <c r="BG86" s="805"/>
      <c r="BH86" s="805"/>
    </row>
    <row r="87" spans="2:60" x14ac:dyDescent="0.2">
      <c r="B87" s="805" t="s">
        <v>669</v>
      </c>
      <c r="C87" s="805"/>
      <c r="D87" s="805"/>
      <c r="E87" s="805"/>
      <c r="F87" s="80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c r="AF87" s="805"/>
      <c r="AG87" s="805"/>
      <c r="AH87" s="805"/>
      <c r="AI87" s="805"/>
      <c r="AJ87" s="805"/>
      <c r="AK87" s="805"/>
      <c r="AL87" s="805"/>
      <c r="AM87" s="805"/>
      <c r="AN87" s="805"/>
      <c r="AO87" s="805"/>
      <c r="AP87" s="805"/>
      <c r="AQ87" s="805"/>
      <c r="AR87" s="805"/>
      <c r="AS87" s="805"/>
      <c r="AT87" s="805"/>
      <c r="AU87" s="805"/>
      <c r="AV87" s="805"/>
      <c r="AW87" s="805"/>
      <c r="AX87" s="805"/>
      <c r="AY87" s="805"/>
      <c r="AZ87" s="805"/>
      <c r="BA87" s="805"/>
      <c r="BB87" s="805"/>
      <c r="BC87" s="805"/>
      <c r="BD87" s="805"/>
      <c r="BE87" s="805"/>
      <c r="BF87" s="805"/>
      <c r="BG87" s="805"/>
      <c r="BH87" s="805"/>
    </row>
    <row r="88" spans="2:60" x14ac:dyDescent="0.2">
      <c r="B88" s="805" t="s">
        <v>670</v>
      </c>
      <c r="C88" s="805"/>
      <c r="D88" s="805"/>
      <c r="E88" s="805"/>
      <c r="F88" s="805"/>
      <c r="G88" s="805"/>
      <c r="H88" s="805"/>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c r="AF88" s="805"/>
      <c r="AG88" s="805"/>
      <c r="AH88" s="805"/>
      <c r="AI88" s="805"/>
      <c r="AJ88" s="805"/>
      <c r="AK88" s="805"/>
      <c r="AL88" s="805"/>
      <c r="AM88" s="805"/>
      <c r="AN88" s="805"/>
      <c r="AO88" s="805"/>
      <c r="AP88" s="805"/>
      <c r="AQ88" s="805"/>
      <c r="AR88" s="805"/>
      <c r="AS88" s="805"/>
      <c r="AT88" s="805"/>
      <c r="AU88" s="805"/>
      <c r="AV88" s="805"/>
      <c r="AW88" s="805"/>
      <c r="AX88" s="805"/>
      <c r="AY88" s="805"/>
      <c r="AZ88" s="805"/>
      <c r="BA88" s="805"/>
      <c r="BB88" s="805"/>
      <c r="BC88" s="805"/>
      <c r="BD88" s="805"/>
      <c r="BE88" s="805"/>
      <c r="BF88" s="805"/>
      <c r="BG88" s="805"/>
      <c r="BH88" s="805"/>
    </row>
    <row r="89" spans="2:60" x14ac:dyDescent="0.2">
      <c r="B89" s="805" t="s">
        <v>671</v>
      </c>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5"/>
      <c r="AI89" s="805"/>
      <c r="AJ89" s="805"/>
      <c r="AK89" s="805"/>
      <c r="AL89" s="805"/>
      <c r="AM89" s="805"/>
      <c r="AN89" s="805"/>
      <c r="AO89" s="805"/>
      <c r="AP89" s="805"/>
      <c r="AQ89" s="805"/>
      <c r="AR89" s="805"/>
      <c r="AS89" s="805"/>
      <c r="AT89" s="805"/>
      <c r="AU89" s="805"/>
      <c r="AV89" s="805"/>
      <c r="AW89" s="805"/>
      <c r="AX89" s="805"/>
      <c r="AY89" s="805"/>
      <c r="AZ89" s="805"/>
      <c r="BA89" s="805"/>
      <c r="BB89" s="805"/>
      <c r="BC89" s="805"/>
      <c r="BD89" s="805"/>
      <c r="BE89" s="805"/>
      <c r="BF89" s="805"/>
      <c r="BG89" s="805"/>
      <c r="BH89" s="805"/>
    </row>
    <row r="90" spans="2:60" x14ac:dyDescent="0.2">
      <c r="B90" s="805" t="s">
        <v>672</v>
      </c>
      <c r="C90" s="805"/>
      <c r="D90" s="805"/>
      <c r="E90" s="805"/>
      <c r="F90" s="805"/>
      <c r="G90" s="805"/>
      <c r="H90" s="805"/>
      <c r="I90" s="805"/>
      <c r="J90" s="805"/>
      <c r="K90" s="805"/>
      <c r="L90" s="805"/>
      <c r="M90" s="805"/>
      <c r="N90" s="805"/>
      <c r="O90" s="805"/>
      <c r="P90" s="805"/>
      <c r="Q90" s="805"/>
      <c r="R90" s="805"/>
      <c r="S90" s="805"/>
      <c r="T90" s="805"/>
      <c r="U90" s="805"/>
      <c r="V90" s="805"/>
      <c r="W90" s="805"/>
      <c r="X90" s="805"/>
      <c r="Y90" s="805"/>
      <c r="Z90" s="805"/>
      <c r="AA90" s="805"/>
      <c r="AB90" s="805"/>
      <c r="AC90" s="805"/>
      <c r="AD90" s="805"/>
      <c r="AE90" s="805"/>
      <c r="AF90" s="805"/>
      <c r="AG90" s="805"/>
      <c r="AH90" s="805"/>
      <c r="AI90" s="805"/>
      <c r="AJ90" s="805"/>
      <c r="AK90" s="805"/>
      <c r="AL90" s="805"/>
      <c r="AM90" s="805"/>
      <c r="AN90" s="805"/>
      <c r="AO90" s="805"/>
      <c r="AP90" s="805"/>
      <c r="AQ90" s="805"/>
      <c r="AR90" s="805"/>
      <c r="AS90" s="805"/>
      <c r="AT90" s="805"/>
      <c r="AU90" s="805"/>
      <c r="AV90" s="805"/>
      <c r="AW90" s="805"/>
      <c r="AX90" s="805"/>
      <c r="AY90" s="805"/>
      <c r="AZ90" s="805"/>
      <c r="BA90" s="805"/>
      <c r="BB90" s="805"/>
      <c r="BC90" s="805"/>
      <c r="BD90" s="805"/>
      <c r="BE90" s="805"/>
      <c r="BF90" s="805"/>
      <c r="BG90" s="805"/>
      <c r="BH90" s="805"/>
    </row>
    <row r="91" spans="2:60" x14ac:dyDescent="0.2">
      <c r="B91" s="805" t="s">
        <v>673</v>
      </c>
      <c r="C91" s="805"/>
      <c r="D91" s="805"/>
      <c r="E91" s="805"/>
      <c r="F91" s="805"/>
      <c r="G91" s="805"/>
      <c r="H91" s="805"/>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c r="AF91" s="805"/>
      <c r="AG91" s="805"/>
      <c r="AH91" s="805"/>
      <c r="AI91" s="805"/>
      <c r="AJ91" s="805"/>
      <c r="AK91" s="805"/>
      <c r="AL91" s="805"/>
      <c r="AM91" s="805"/>
      <c r="AN91" s="805"/>
      <c r="AO91" s="805"/>
      <c r="AP91" s="805"/>
      <c r="AQ91" s="805"/>
      <c r="AR91" s="805"/>
      <c r="AS91" s="805"/>
      <c r="AT91" s="805"/>
      <c r="AU91" s="805"/>
      <c r="AV91" s="805"/>
      <c r="AW91" s="805"/>
      <c r="AX91" s="805"/>
      <c r="AY91" s="805"/>
      <c r="AZ91" s="805"/>
      <c r="BA91" s="805"/>
      <c r="BB91" s="805"/>
      <c r="BC91" s="805"/>
      <c r="BD91" s="805"/>
      <c r="BE91" s="805"/>
      <c r="BF91" s="805"/>
      <c r="BG91" s="805"/>
      <c r="BH91" s="805"/>
    </row>
    <row r="92" spans="2:60" x14ac:dyDescent="0.2">
      <c r="B92" s="805" t="s">
        <v>674</v>
      </c>
      <c r="C92" s="805"/>
      <c r="D92" s="805"/>
      <c r="E92" s="805"/>
      <c r="F92" s="805"/>
      <c r="G92" s="805"/>
      <c r="H92" s="805"/>
      <c r="I92" s="805"/>
      <c r="J92" s="805"/>
      <c r="K92" s="805"/>
      <c r="L92" s="805"/>
      <c r="M92" s="805"/>
      <c r="N92" s="805"/>
      <c r="O92" s="805"/>
      <c r="P92" s="805"/>
      <c r="Q92" s="805"/>
      <c r="R92" s="805"/>
      <c r="S92" s="805"/>
      <c r="T92" s="805"/>
      <c r="U92" s="805"/>
      <c r="V92" s="805"/>
      <c r="W92" s="805"/>
      <c r="X92" s="805"/>
      <c r="Y92" s="805"/>
      <c r="Z92" s="805"/>
      <c r="AA92" s="805"/>
      <c r="AB92" s="805"/>
      <c r="AC92" s="805"/>
      <c r="AD92" s="805"/>
      <c r="AE92" s="805"/>
      <c r="AF92" s="805"/>
      <c r="AG92" s="805"/>
      <c r="AH92" s="805"/>
      <c r="AI92" s="805"/>
      <c r="AJ92" s="805"/>
      <c r="AK92" s="805"/>
      <c r="AL92" s="805"/>
      <c r="AM92" s="805"/>
      <c r="AN92" s="805"/>
      <c r="AO92" s="805"/>
      <c r="AP92" s="805"/>
      <c r="AQ92" s="805"/>
      <c r="AR92" s="805"/>
      <c r="AS92" s="805"/>
      <c r="AT92" s="805"/>
      <c r="AU92" s="805"/>
      <c r="AV92" s="805"/>
      <c r="AW92" s="805"/>
      <c r="AX92" s="805"/>
      <c r="AY92" s="805"/>
      <c r="AZ92" s="805"/>
      <c r="BA92" s="805"/>
      <c r="BB92" s="805"/>
      <c r="BC92" s="805"/>
      <c r="BD92" s="805"/>
      <c r="BE92" s="805"/>
      <c r="BF92" s="805"/>
      <c r="BG92" s="805"/>
      <c r="BH92" s="805"/>
    </row>
    <row r="93" spans="2:60" x14ac:dyDescent="0.2">
      <c r="B93" s="805" t="s">
        <v>675</v>
      </c>
      <c r="C93" s="805"/>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c r="AF93" s="805"/>
      <c r="AG93" s="805"/>
      <c r="AH93" s="805"/>
      <c r="AI93" s="805"/>
      <c r="AJ93" s="805"/>
      <c r="AK93" s="805"/>
      <c r="AL93" s="805"/>
      <c r="AM93" s="805"/>
      <c r="AN93" s="805"/>
      <c r="AO93" s="805"/>
      <c r="AP93" s="805"/>
      <c r="AQ93" s="805"/>
      <c r="AR93" s="805"/>
      <c r="AS93" s="805"/>
      <c r="AT93" s="805"/>
      <c r="AU93" s="805"/>
      <c r="AV93" s="805"/>
      <c r="AW93" s="805"/>
      <c r="AX93" s="805"/>
      <c r="AY93" s="805"/>
      <c r="AZ93" s="805"/>
      <c r="BA93" s="805"/>
      <c r="BB93" s="805"/>
      <c r="BC93" s="805"/>
      <c r="BD93" s="805"/>
      <c r="BE93" s="805"/>
      <c r="BF93" s="805"/>
      <c r="BG93" s="805"/>
      <c r="BH93" s="805"/>
    </row>
    <row r="94" spans="2:60" x14ac:dyDescent="0.2">
      <c r="B94" s="805" t="s">
        <v>676</v>
      </c>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row>
    <row r="95" spans="2:60" x14ac:dyDescent="0.2">
      <c r="B95" s="805" t="s">
        <v>677</v>
      </c>
      <c r="C95" s="805"/>
      <c r="D95" s="805"/>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5"/>
      <c r="AZ95" s="805"/>
      <c r="BA95" s="805"/>
      <c r="BB95" s="805"/>
      <c r="BC95" s="805"/>
      <c r="BD95" s="805"/>
      <c r="BE95" s="805"/>
      <c r="BF95" s="805"/>
      <c r="BG95" s="805"/>
      <c r="BH95" s="805"/>
    </row>
    <row r="96" spans="2:60" x14ac:dyDescent="0.2">
      <c r="B96" s="805" t="s">
        <v>678</v>
      </c>
      <c r="C96" s="805"/>
      <c r="D96" s="805"/>
      <c r="E96" s="805"/>
      <c r="F96" s="805"/>
      <c r="G96" s="805"/>
      <c r="H96" s="805"/>
      <c r="I96" s="805"/>
      <c r="J96" s="805"/>
      <c r="K96" s="805"/>
      <c r="L96" s="805"/>
      <c r="M96" s="805"/>
      <c r="N96" s="805"/>
      <c r="O96" s="805"/>
      <c r="P96" s="805"/>
      <c r="Q96" s="805"/>
      <c r="R96" s="805"/>
      <c r="S96" s="805"/>
      <c r="T96" s="805"/>
      <c r="U96" s="805"/>
      <c r="V96" s="805"/>
      <c r="W96" s="805"/>
      <c r="X96" s="805"/>
      <c r="Y96" s="805"/>
      <c r="Z96" s="805"/>
      <c r="AA96" s="805"/>
      <c r="AB96" s="805"/>
      <c r="AC96" s="805"/>
      <c r="AD96" s="805"/>
      <c r="AE96" s="805"/>
      <c r="AF96" s="805"/>
      <c r="AG96" s="805"/>
      <c r="AH96" s="805"/>
      <c r="AI96" s="805"/>
      <c r="AJ96" s="805"/>
      <c r="AK96" s="805"/>
      <c r="AL96" s="805"/>
      <c r="AM96" s="805"/>
      <c r="AN96" s="805"/>
      <c r="AO96" s="805"/>
      <c r="AP96" s="805"/>
      <c r="AQ96" s="805"/>
      <c r="AR96" s="805"/>
      <c r="AS96" s="805"/>
      <c r="AT96" s="805"/>
      <c r="AU96" s="805"/>
      <c r="AV96" s="805"/>
      <c r="AW96" s="805"/>
      <c r="AX96" s="805"/>
      <c r="AY96" s="805"/>
      <c r="AZ96" s="805"/>
      <c r="BA96" s="805"/>
      <c r="BB96" s="805"/>
      <c r="BC96" s="805"/>
      <c r="BD96" s="805"/>
      <c r="BE96" s="805"/>
      <c r="BF96" s="805"/>
      <c r="BG96" s="805"/>
      <c r="BH96" s="805"/>
    </row>
    <row r="97" spans="2:60" x14ac:dyDescent="0.2">
      <c r="B97" s="805" t="s">
        <v>679</v>
      </c>
      <c r="C97" s="805"/>
      <c r="D97" s="805"/>
      <c r="E97" s="805"/>
      <c r="F97" s="805"/>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05"/>
      <c r="AZ97" s="805"/>
      <c r="BA97" s="805"/>
      <c r="BB97" s="805"/>
      <c r="BC97" s="805"/>
      <c r="BD97" s="805"/>
      <c r="BE97" s="805"/>
      <c r="BF97" s="805"/>
      <c r="BG97" s="805"/>
      <c r="BH97" s="805"/>
    </row>
    <row r="98" spans="2:60" x14ac:dyDescent="0.2">
      <c r="B98" s="805" t="s">
        <v>680</v>
      </c>
      <c r="C98" s="805"/>
      <c r="D98" s="805"/>
      <c r="E98" s="805"/>
      <c r="F98" s="805"/>
      <c r="G98" s="805"/>
      <c r="H98" s="805"/>
      <c r="I98" s="805"/>
      <c r="J98" s="805"/>
      <c r="K98" s="805"/>
      <c r="L98" s="805"/>
      <c r="M98" s="805"/>
      <c r="N98" s="805"/>
      <c r="O98" s="805"/>
      <c r="P98" s="805"/>
      <c r="Q98" s="805"/>
      <c r="R98" s="805"/>
      <c r="S98" s="805"/>
      <c r="T98" s="805"/>
      <c r="U98" s="805"/>
      <c r="V98" s="805"/>
      <c r="W98" s="805"/>
      <c r="X98" s="805"/>
      <c r="Y98" s="805"/>
      <c r="Z98" s="805"/>
      <c r="AA98" s="805"/>
      <c r="AB98" s="805"/>
      <c r="AC98" s="805"/>
      <c r="AD98" s="805"/>
      <c r="AE98" s="805"/>
      <c r="AF98" s="805"/>
      <c r="AG98" s="805"/>
      <c r="AH98" s="805"/>
      <c r="AI98" s="805"/>
      <c r="AJ98" s="805"/>
      <c r="AK98" s="805"/>
      <c r="AL98" s="805"/>
      <c r="AM98" s="805"/>
      <c r="AN98" s="805"/>
      <c r="AO98" s="805"/>
      <c r="AP98" s="805"/>
      <c r="AQ98" s="805"/>
      <c r="AR98" s="805"/>
      <c r="AS98" s="805"/>
      <c r="AT98" s="805"/>
      <c r="AU98" s="805"/>
      <c r="AV98" s="805"/>
      <c r="AW98" s="805"/>
      <c r="AX98" s="805"/>
      <c r="AY98" s="805"/>
      <c r="AZ98" s="805"/>
      <c r="BA98" s="805"/>
      <c r="BB98" s="805"/>
      <c r="BC98" s="805"/>
      <c r="BD98" s="805"/>
      <c r="BE98" s="805"/>
      <c r="BF98" s="805"/>
      <c r="BG98" s="805"/>
      <c r="BH98" s="805"/>
    </row>
    <row r="99" spans="2:60" x14ac:dyDescent="0.2">
      <c r="B99" s="805" t="s">
        <v>681</v>
      </c>
      <c r="C99" s="805"/>
      <c r="D99" s="805"/>
      <c r="E99" s="805"/>
      <c r="F99" s="805"/>
      <c r="G99" s="805"/>
      <c r="H99" s="805"/>
      <c r="I99" s="805"/>
      <c r="J99" s="805"/>
      <c r="K99" s="805"/>
      <c r="L99" s="805"/>
      <c r="M99" s="805"/>
      <c r="N99" s="805"/>
      <c r="O99" s="805"/>
      <c r="P99" s="805"/>
      <c r="Q99" s="805"/>
      <c r="R99" s="805"/>
      <c r="S99" s="805"/>
      <c r="T99" s="805"/>
      <c r="U99" s="805"/>
      <c r="V99" s="805"/>
      <c r="W99" s="805"/>
      <c r="X99" s="805"/>
      <c r="Y99" s="805"/>
      <c r="Z99" s="805"/>
      <c r="AA99" s="805"/>
      <c r="AB99" s="805"/>
      <c r="AC99" s="805"/>
      <c r="AD99" s="805"/>
      <c r="AE99" s="805"/>
      <c r="AF99" s="805"/>
      <c r="AG99" s="805"/>
      <c r="AH99" s="805"/>
      <c r="AI99" s="805"/>
      <c r="AJ99" s="805"/>
      <c r="AK99" s="805"/>
      <c r="AL99" s="805"/>
      <c r="AM99" s="805"/>
      <c r="AN99" s="805"/>
      <c r="AO99" s="805"/>
      <c r="AP99" s="805"/>
      <c r="AQ99" s="805"/>
      <c r="AR99" s="805"/>
      <c r="AS99" s="805"/>
      <c r="AT99" s="805"/>
      <c r="AU99" s="805"/>
      <c r="AV99" s="805"/>
      <c r="AW99" s="805"/>
      <c r="AX99" s="805"/>
      <c r="AY99" s="805"/>
      <c r="AZ99" s="805"/>
      <c r="BA99" s="805"/>
      <c r="BB99" s="805"/>
      <c r="BC99" s="805"/>
      <c r="BD99" s="805"/>
      <c r="BE99" s="805"/>
      <c r="BF99" s="805"/>
      <c r="BG99" s="805"/>
      <c r="BH99" s="805"/>
    </row>
    <row r="100" spans="2:60" x14ac:dyDescent="0.2">
      <c r="B100" s="805" t="s">
        <v>682</v>
      </c>
      <c r="C100" s="805"/>
      <c r="D100" s="805"/>
      <c r="E100" s="805"/>
      <c r="F100" s="805"/>
      <c r="G100" s="805"/>
      <c r="H100" s="805"/>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805"/>
      <c r="AL100" s="805"/>
      <c r="AM100" s="805"/>
      <c r="AN100" s="805"/>
      <c r="AO100" s="805"/>
      <c r="AP100" s="805"/>
      <c r="AQ100" s="805"/>
      <c r="AR100" s="805"/>
      <c r="AS100" s="805"/>
      <c r="AT100" s="805"/>
      <c r="AU100" s="805"/>
      <c r="AV100" s="805"/>
      <c r="AW100" s="805"/>
      <c r="AX100" s="805"/>
      <c r="AY100" s="805"/>
      <c r="AZ100" s="805"/>
      <c r="BA100" s="805"/>
      <c r="BB100" s="805"/>
      <c r="BC100" s="805"/>
      <c r="BD100" s="805"/>
      <c r="BE100" s="805"/>
      <c r="BF100" s="805"/>
      <c r="BG100" s="805"/>
      <c r="BH100" s="805"/>
    </row>
    <row r="101" spans="2:60" x14ac:dyDescent="0.2">
      <c r="B101" s="807" t="s">
        <v>571</v>
      </c>
      <c r="C101" s="807"/>
      <c r="D101" s="807"/>
      <c r="E101" s="807"/>
      <c r="F101" s="807"/>
      <c r="G101" s="807"/>
      <c r="H101" s="807"/>
      <c r="I101" s="807"/>
      <c r="J101" s="807"/>
      <c r="K101" s="807"/>
      <c r="L101" s="807"/>
      <c r="M101" s="807"/>
      <c r="N101" s="807"/>
      <c r="O101" s="807"/>
      <c r="P101" s="807"/>
      <c r="Q101" s="807"/>
      <c r="R101" s="807"/>
      <c r="S101" s="807"/>
      <c r="T101" s="807"/>
      <c r="U101" s="807"/>
      <c r="V101" s="807"/>
      <c r="W101" s="807"/>
      <c r="X101" s="807"/>
      <c r="Y101" s="807"/>
      <c r="Z101" s="807"/>
      <c r="AA101" s="807"/>
      <c r="AB101" s="807"/>
      <c r="AC101" s="807"/>
      <c r="AD101" s="807"/>
      <c r="AE101" s="807"/>
      <c r="AF101" s="807"/>
      <c r="AG101" s="807"/>
      <c r="AH101" s="807"/>
      <c r="AI101" s="807"/>
      <c r="AJ101" s="807"/>
      <c r="AK101" s="807"/>
      <c r="AL101" s="807"/>
      <c r="AM101" s="807"/>
      <c r="AN101" s="807"/>
      <c r="AO101" s="807"/>
      <c r="AP101" s="807"/>
      <c r="AQ101" s="807"/>
      <c r="AR101" s="807"/>
      <c r="AS101" s="807"/>
      <c r="AT101" s="807"/>
      <c r="AU101" s="807"/>
      <c r="AV101" s="807"/>
      <c r="AW101" s="807"/>
      <c r="AX101" s="807"/>
      <c r="AY101" s="807"/>
      <c r="AZ101" s="807"/>
      <c r="BA101" s="807"/>
      <c r="BB101" s="807"/>
      <c r="BC101" s="807"/>
      <c r="BD101" s="807"/>
      <c r="BE101" s="807"/>
      <c r="BF101" s="807"/>
      <c r="BG101" s="807"/>
      <c r="BH101" s="807"/>
    </row>
    <row r="102" spans="2:60" x14ac:dyDescent="0.2">
      <c r="B102" s="805" t="s">
        <v>683</v>
      </c>
      <c r="C102" s="805"/>
      <c r="D102" s="805"/>
      <c r="E102" s="805"/>
      <c r="F102" s="805"/>
      <c r="G102" s="805"/>
      <c r="H102" s="805"/>
      <c r="I102" s="805"/>
      <c r="J102" s="805"/>
      <c r="K102" s="805"/>
      <c r="L102" s="805"/>
      <c r="M102" s="805"/>
      <c r="N102" s="805"/>
      <c r="O102" s="805"/>
      <c r="P102" s="805"/>
      <c r="Q102" s="805"/>
      <c r="R102" s="805"/>
      <c r="S102" s="805"/>
      <c r="T102" s="805"/>
      <c r="U102" s="805"/>
      <c r="V102" s="805"/>
      <c r="W102" s="805"/>
      <c r="X102" s="805"/>
      <c r="Y102" s="805"/>
      <c r="Z102" s="805"/>
      <c r="AA102" s="805"/>
      <c r="AB102" s="805"/>
      <c r="AC102" s="805"/>
      <c r="AD102" s="805"/>
      <c r="AE102" s="805"/>
      <c r="AF102" s="805"/>
      <c r="AG102" s="805"/>
      <c r="AH102" s="805"/>
      <c r="AI102" s="805"/>
      <c r="AJ102" s="805"/>
      <c r="AK102" s="805"/>
      <c r="AL102" s="805"/>
      <c r="AM102" s="805"/>
      <c r="AN102" s="805"/>
      <c r="AO102" s="805"/>
      <c r="AP102" s="805"/>
      <c r="AQ102" s="805"/>
      <c r="AR102" s="805"/>
      <c r="AS102" s="805"/>
      <c r="AT102" s="805"/>
      <c r="AU102" s="805"/>
      <c r="AV102" s="805"/>
      <c r="AW102" s="805"/>
      <c r="AX102" s="805"/>
      <c r="AY102" s="805"/>
      <c r="AZ102" s="805"/>
      <c r="BA102" s="805"/>
      <c r="BB102" s="805"/>
      <c r="BC102" s="805"/>
      <c r="BD102" s="805"/>
      <c r="BE102" s="805"/>
      <c r="BF102" s="805"/>
      <c r="BG102" s="805"/>
      <c r="BH102" s="805"/>
    </row>
    <row r="103" spans="2:60" x14ac:dyDescent="0.2">
      <c r="B103" s="805" t="s">
        <v>684</v>
      </c>
      <c r="C103" s="805"/>
      <c r="D103" s="805"/>
      <c r="E103" s="805"/>
      <c r="F103" s="805"/>
      <c r="G103" s="805"/>
      <c r="H103" s="805"/>
      <c r="I103" s="805"/>
      <c r="J103" s="805"/>
      <c r="K103" s="805"/>
      <c r="L103" s="805"/>
      <c r="M103" s="805"/>
      <c r="N103" s="805"/>
      <c r="O103" s="805"/>
      <c r="P103" s="805"/>
      <c r="Q103" s="805"/>
      <c r="R103" s="805"/>
      <c r="S103" s="805"/>
      <c r="T103" s="805"/>
      <c r="U103" s="805"/>
      <c r="V103" s="805"/>
      <c r="W103" s="805"/>
      <c r="X103" s="805"/>
      <c r="Y103" s="805"/>
      <c r="Z103" s="805"/>
      <c r="AA103" s="805"/>
      <c r="AB103" s="805"/>
      <c r="AC103" s="805"/>
      <c r="AD103" s="805"/>
      <c r="AE103" s="805"/>
      <c r="AF103" s="805"/>
      <c r="AG103" s="805"/>
      <c r="AH103" s="805"/>
      <c r="AI103" s="805"/>
      <c r="AJ103" s="805"/>
      <c r="AK103" s="805"/>
      <c r="AL103" s="805"/>
      <c r="AM103" s="805"/>
      <c r="AN103" s="805"/>
      <c r="AO103" s="805"/>
      <c r="AP103" s="805"/>
      <c r="AQ103" s="805"/>
      <c r="AR103" s="805"/>
      <c r="AS103" s="805"/>
      <c r="AT103" s="805"/>
      <c r="AU103" s="805"/>
      <c r="AV103" s="805"/>
      <c r="AW103" s="805"/>
      <c r="AX103" s="805"/>
      <c r="AY103" s="805"/>
      <c r="AZ103" s="805"/>
      <c r="BA103" s="805"/>
      <c r="BB103" s="805"/>
      <c r="BC103" s="805"/>
      <c r="BD103" s="805"/>
      <c r="BE103" s="805"/>
      <c r="BF103" s="805"/>
      <c r="BG103" s="805"/>
      <c r="BH103" s="805"/>
    </row>
    <row r="104" spans="2:60" x14ac:dyDescent="0.2">
      <c r="B104" s="805" t="s">
        <v>685</v>
      </c>
      <c r="C104" s="805"/>
      <c r="D104" s="805"/>
      <c r="E104" s="805"/>
      <c r="F104" s="805"/>
      <c r="G104" s="805"/>
      <c r="H104" s="805"/>
      <c r="I104" s="805"/>
      <c r="J104" s="805"/>
      <c r="K104" s="805"/>
      <c r="L104" s="805"/>
      <c r="M104" s="805"/>
      <c r="N104" s="805"/>
      <c r="O104" s="805"/>
      <c r="P104" s="805"/>
      <c r="Q104" s="805"/>
      <c r="R104" s="805"/>
      <c r="S104" s="805"/>
      <c r="T104" s="805"/>
      <c r="U104" s="805"/>
      <c r="V104" s="805"/>
      <c r="W104" s="805"/>
      <c r="X104" s="805"/>
      <c r="Y104" s="805"/>
      <c r="Z104" s="805"/>
      <c r="AA104" s="805"/>
      <c r="AB104" s="805"/>
      <c r="AC104" s="805"/>
      <c r="AD104" s="805"/>
      <c r="AE104" s="805"/>
      <c r="AF104" s="805"/>
      <c r="AG104" s="805"/>
      <c r="AH104" s="805"/>
      <c r="AI104" s="805"/>
      <c r="AJ104" s="805"/>
      <c r="AK104" s="805"/>
      <c r="AL104" s="805"/>
      <c r="AM104" s="805"/>
      <c r="AN104" s="805"/>
      <c r="AO104" s="805"/>
      <c r="AP104" s="805"/>
      <c r="AQ104" s="805"/>
      <c r="AR104" s="805"/>
      <c r="AS104" s="805"/>
      <c r="AT104" s="805"/>
      <c r="AU104" s="805"/>
      <c r="AV104" s="805"/>
      <c r="AW104" s="805"/>
      <c r="AX104" s="805"/>
      <c r="AY104" s="805"/>
      <c r="AZ104" s="805"/>
      <c r="BA104" s="805"/>
      <c r="BB104" s="805"/>
      <c r="BC104" s="805"/>
      <c r="BD104" s="805"/>
      <c r="BE104" s="805"/>
      <c r="BF104" s="805"/>
      <c r="BG104" s="805"/>
      <c r="BH104" s="805"/>
    </row>
    <row r="105" spans="2:60" x14ac:dyDescent="0.2">
      <c r="B105" s="805" t="s">
        <v>686</v>
      </c>
      <c r="C105" s="805"/>
      <c r="D105" s="805"/>
      <c r="E105" s="805"/>
      <c r="F105" s="805"/>
      <c r="G105" s="805"/>
      <c r="H105" s="805"/>
      <c r="I105" s="805"/>
      <c r="J105" s="805"/>
      <c r="K105" s="805"/>
      <c r="L105" s="805"/>
      <c r="M105" s="805"/>
      <c r="N105" s="805"/>
      <c r="O105" s="805"/>
      <c r="P105" s="805"/>
      <c r="Q105" s="805"/>
      <c r="R105" s="805"/>
      <c r="S105" s="805"/>
      <c r="T105" s="805"/>
      <c r="U105" s="805"/>
      <c r="V105" s="805"/>
      <c r="W105" s="805"/>
      <c r="X105" s="805"/>
      <c r="Y105" s="805"/>
      <c r="Z105" s="805"/>
      <c r="AA105" s="805"/>
      <c r="AB105" s="805"/>
      <c r="AC105" s="805"/>
      <c r="AD105" s="805"/>
      <c r="AE105" s="805"/>
      <c r="AF105" s="805"/>
      <c r="AG105" s="805"/>
      <c r="AH105" s="805"/>
      <c r="AI105" s="805"/>
      <c r="AJ105" s="805"/>
      <c r="AK105" s="805"/>
      <c r="AL105" s="805"/>
      <c r="AM105" s="805"/>
      <c r="AN105" s="805"/>
      <c r="AO105" s="805"/>
      <c r="AP105" s="805"/>
      <c r="AQ105" s="805"/>
      <c r="AR105" s="805"/>
      <c r="AS105" s="805"/>
      <c r="AT105" s="805"/>
      <c r="AU105" s="805"/>
      <c r="AV105" s="805"/>
      <c r="AW105" s="805"/>
      <c r="AX105" s="805"/>
      <c r="AY105" s="805"/>
      <c r="AZ105" s="805"/>
      <c r="BA105" s="805"/>
      <c r="BB105" s="805"/>
      <c r="BC105" s="805"/>
      <c r="BD105" s="805"/>
      <c r="BE105" s="805"/>
      <c r="BF105" s="805"/>
      <c r="BG105" s="805"/>
      <c r="BH105" s="805"/>
    </row>
    <row r="106" spans="2:60" x14ac:dyDescent="0.2">
      <c r="B106" s="805" t="s">
        <v>687</v>
      </c>
      <c r="C106" s="805"/>
      <c r="D106" s="805"/>
      <c r="E106" s="805"/>
      <c r="F106" s="805"/>
      <c r="G106" s="805"/>
      <c r="H106" s="805"/>
      <c r="I106" s="805"/>
      <c r="J106" s="805"/>
      <c r="K106" s="805"/>
      <c r="L106" s="805"/>
      <c r="M106" s="805"/>
      <c r="N106" s="805"/>
      <c r="O106" s="805"/>
      <c r="P106" s="805"/>
      <c r="Q106" s="805"/>
      <c r="R106" s="805"/>
      <c r="S106" s="805"/>
      <c r="T106" s="805"/>
      <c r="U106" s="805"/>
      <c r="V106" s="805"/>
      <c r="W106" s="805"/>
      <c r="X106" s="805"/>
      <c r="Y106" s="805"/>
      <c r="Z106" s="805"/>
      <c r="AA106" s="805"/>
      <c r="AB106" s="805"/>
      <c r="AC106" s="805"/>
      <c r="AD106" s="805"/>
      <c r="AE106" s="805"/>
      <c r="AF106" s="805"/>
      <c r="AG106" s="805"/>
      <c r="AH106" s="805"/>
      <c r="AI106" s="805"/>
      <c r="AJ106" s="805"/>
      <c r="AK106" s="805"/>
      <c r="AL106" s="805"/>
      <c r="AM106" s="805"/>
      <c r="AN106" s="805"/>
      <c r="AO106" s="805"/>
      <c r="AP106" s="805"/>
      <c r="AQ106" s="805"/>
      <c r="AR106" s="805"/>
      <c r="AS106" s="805"/>
      <c r="AT106" s="805"/>
      <c r="AU106" s="805"/>
      <c r="AV106" s="805"/>
      <c r="AW106" s="805"/>
      <c r="AX106" s="805"/>
      <c r="AY106" s="805"/>
      <c r="AZ106" s="805"/>
      <c r="BA106" s="805"/>
      <c r="BB106" s="805"/>
      <c r="BC106" s="805"/>
      <c r="BD106" s="805"/>
      <c r="BE106" s="805"/>
      <c r="BF106" s="805"/>
      <c r="BG106" s="805"/>
      <c r="BH106" s="805"/>
    </row>
    <row r="107" spans="2:60" x14ac:dyDescent="0.2">
      <c r="B107" s="805" t="s">
        <v>688</v>
      </c>
      <c r="C107" s="805"/>
      <c r="D107" s="805"/>
      <c r="E107" s="80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row>
    <row r="108" spans="2:60" x14ac:dyDescent="0.2">
      <c r="B108" s="805" t="s">
        <v>689</v>
      </c>
      <c r="C108" s="805"/>
      <c r="D108" s="805"/>
      <c r="E108" s="805"/>
      <c r="F108" s="805"/>
      <c r="G108" s="805"/>
      <c r="H108" s="805"/>
      <c r="I108" s="805"/>
      <c r="J108" s="805"/>
      <c r="K108" s="805"/>
      <c r="L108" s="805"/>
      <c r="M108" s="805"/>
      <c r="N108" s="805"/>
      <c r="O108" s="805"/>
      <c r="P108" s="805"/>
      <c r="Q108" s="805"/>
      <c r="R108" s="805"/>
      <c r="S108" s="805"/>
      <c r="T108" s="805"/>
      <c r="U108" s="805"/>
      <c r="V108" s="805"/>
      <c r="W108" s="805"/>
      <c r="X108" s="805"/>
      <c r="Y108" s="805"/>
      <c r="Z108" s="805"/>
      <c r="AA108" s="805"/>
      <c r="AB108" s="805"/>
      <c r="AC108" s="805"/>
      <c r="AD108" s="805"/>
      <c r="AE108" s="805"/>
      <c r="AF108" s="805"/>
      <c r="AG108" s="805"/>
      <c r="AH108" s="805"/>
      <c r="AI108" s="805"/>
      <c r="AJ108" s="805"/>
      <c r="AK108" s="805"/>
      <c r="AL108" s="805"/>
      <c r="AM108" s="805"/>
      <c r="AN108" s="805"/>
      <c r="AO108" s="805"/>
      <c r="AP108" s="805"/>
      <c r="AQ108" s="805"/>
      <c r="AR108" s="805"/>
      <c r="AS108" s="805"/>
      <c r="AT108" s="805"/>
      <c r="AU108" s="805"/>
      <c r="AV108" s="805"/>
      <c r="AW108" s="805"/>
      <c r="AX108" s="805"/>
      <c r="AY108" s="805"/>
      <c r="AZ108" s="805"/>
      <c r="BA108" s="805"/>
      <c r="BB108" s="805"/>
      <c r="BC108" s="805"/>
      <c r="BD108" s="805"/>
      <c r="BE108" s="805"/>
      <c r="BF108" s="805"/>
      <c r="BG108" s="805"/>
      <c r="BH108" s="805"/>
    </row>
    <row r="109" spans="2:60" x14ac:dyDescent="0.2">
      <c r="B109" s="805" t="s">
        <v>690</v>
      </c>
      <c r="C109" s="805"/>
      <c r="D109" s="805"/>
      <c r="E109" s="805"/>
      <c r="F109" s="805"/>
      <c r="G109" s="805"/>
      <c r="H109" s="805"/>
      <c r="I109" s="805"/>
      <c r="J109" s="805"/>
      <c r="K109" s="805"/>
      <c r="L109" s="805"/>
      <c r="M109" s="805"/>
      <c r="N109" s="805"/>
      <c r="O109" s="805"/>
      <c r="P109" s="805"/>
      <c r="Q109" s="805"/>
      <c r="R109" s="805"/>
      <c r="S109" s="805"/>
      <c r="T109" s="805"/>
      <c r="U109" s="805"/>
      <c r="V109" s="805"/>
      <c r="W109" s="805"/>
      <c r="X109" s="805"/>
      <c r="Y109" s="805"/>
      <c r="Z109" s="805"/>
      <c r="AA109" s="805"/>
      <c r="AB109" s="805"/>
      <c r="AC109" s="805"/>
      <c r="AD109" s="805"/>
      <c r="AE109" s="805"/>
      <c r="AF109" s="805"/>
      <c r="AG109" s="805"/>
      <c r="AH109" s="805"/>
      <c r="AI109" s="805"/>
      <c r="AJ109" s="805"/>
      <c r="AK109" s="805"/>
      <c r="AL109" s="805"/>
      <c r="AM109" s="805"/>
      <c r="AN109" s="805"/>
      <c r="AO109" s="805"/>
      <c r="AP109" s="805"/>
      <c r="AQ109" s="805"/>
      <c r="AR109" s="805"/>
      <c r="AS109" s="805"/>
      <c r="AT109" s="805"/>
      <c r="AU109" s="805"/>
      <c r="AV109" s="805"/>
      <c r="AW109" s="805"/>
      <c r="AX109" s="805"/>
      <c r="AY109" s="805"/>
      <c r="AZ109" s="805"/>
      <c r="BA109" s="805"/>
      <c r="BB109" s="805"/>
      <c r="BC109" s="805"/>
      <c r="BD109" s="805"/>
      <c r="BE109" s="805"/>
      <c r="BF109" s="805"/>
      <c r="BG109" s="805"/>
      <c r="BH109" s="805"/>
    </row>
    <row r="110" spans="2:60" x14ac:dyDescent="0.2">
      <c r="B110" s="805" t="s">
        <v>691</v>
      </c>
      <c r="C110" s="805"/>
      <c r="D110" s="805"/>
      <c r="E110" s="805"/>
      <c r="F110" s="805"/>
      <c r="G110" s="805"/>
      <c r="H110" s="805"/>
      <c r="I110" s="805"/>
      <c r="J110" s="805"/>
      <c r="K110" s="805"/>
      <c r="L110" s="805"/>
      <c r="M110" s="805"/>
      <c r="N110" s="805"/>
      <c r="O110" s="805"/>
      <c r="P110" s="805"/>
      <c r="Q110" s="805"/>
      <c r="R110" s="805"/>
      <c r="S110" s="805"/>
      <c r="T110" s="805"/>
      <c r="U110" s="805"/>
      <c r="V110" s="805"/>
      <c r="W110" s="805"/>
      <c r="X110" s="805"/>
      <c r="Y110" s="805"/>
      <c r="Z110" s="805"/>
      <c r="AA110" s="805"/>
      <c r="AB110" s="805"/>
      <c r="AC110" s="805"/>
      <c r="AD110" s="805"/>
      <c r="AE110" s="805"/>
      <c r="AF110" s="805"/>
      <c r="AG110" s="805"/>
      <c r="AH110" s="805"/>
      <c r="AI110" s="805"/>
      <c r="AJ110" s="805"/>
      <c r="AK110" s="805"/>
      <c r="AL110" s="805"/>
      <c r="AM110" s="805"/>
      <c r="AN110" s="805"/>
      <c r="AO110" s="805"/>
      <c r="AP110" s="805"/>
      <c r="AQ110" s="805"/>
      <c r="AR110" s="805"/>
      <c r="AS110" s="805"/>
      <c r="AT110" s="805"/>
      <c r="AU110" s="805"/>
      <c r="AV110" s="805"/>
      <c r="AW110" s="805"/>
      <c r="AX110" s="805"/>
      <c r="AY110" s="805"/>
      <c r="AZ110" s="805"/>
      <c r="BA110" s="805"/>
      <c r="BB110" s="805"/>
      <c r="BC110" s="805"/>
      <c r="BD110" s="805"/>
      <c r="BE110" s="805"/>
      <c r="BF110" s="805"/>
      <c r="BG110" s="805"/>
      <c r="BH110" s="805"/>
    </row>
    <row r="111" spans="2:60" x14ac:dyDescent="0.2">
      <c r="B111" s="805" t="s">
        <v>692</v>
      </c>
      <c r="C111" s="805"/>
      <c r="D111" s="805"/>
      <c r="E111" s="805"/>
      <c r="F111" s="805"/>
      <c r="G111" s="805"/>
      <c r="H111" s="805"/>
      <c r="I111" s="805"/>
      <c r="J111" s="805"/>
      <c r="K111" s="805"/>
      <c r="L111" s="805"/>
      <c r="M111" s="805"/>
      <c r="N111" s="805"/>
      <c r="O111" s="805"/>
      <c r="P111" s="805"/>
      <c r="Q111" s="805"/>
      <c r="R111" s="805"/>
      <c r="S111" s="805"/>
      <c r="T111" s="805"/>
      <c r="U111" s="805"/>
      <c r="V111" s="805"/>
      <c r="W111" s="805"/>
      <c r="X111" s="805"/>
      <c r="Y111" s="805"/>
      <c r="Z111" s="805"/>
      <c r="AA111" s="805"/>
      <c r="AB111" s="805"/>
      <c r="AC111" s="805"/>
      <c r="AD111" s="805"/>
      <c r="AE111" s="805"/>
      <c r="AF111" s="805"/>
      <c r="AG111" s="805"/>
      <c r="AH111" s="805"/>
      <c r="AI111" s="805"/>
      <c r="AJ111" s="805"/>
      <c r="AK111" s="805"/>
      <c r="AL111" s="805"/>
      <c r="AM111" s="805"/>
      <c r="AN111" s="805"/>
      <c r="AO111" s="805"/>
      <c r="AP111" s="805"/>
      <c r="AQ111" s="805"/>
      <c r="AR111" s="805"/>
      <c r="AS111" s="805"/>
      <c r="AT111" s="805"/>
      <c r="AU111" s="805"/>
      <c r="AV111" s="805"/>
      <c r="AW111" s="805"/>
      <c r="AX111" s="805"/>
      <c r="AY111" s="805"/>
      <c r="AZ111" s="805"/>
      <c r="BA111" s="805"/>
      <c r="BB111" s="805"/>
      <c r="BC111" s="805"/>
      <c r="BD111" s="805"/>
      <c r="BE111" s="805"/>
      <c r="BF111" s="805"/>
      <c r="BG111" s="805"/>
      <c r="BH111" s="805"/>
    </row>
    <row r="112" spans="2:60" x14ac:dyDescent="0.2">
      <c r="B112" s="805" t="s">
        <v>693</v>
      </c>
      <c r="C112" s="805"/>
      <c r="D112" s="805"/>
      <c r="E112" s="805"/>
      <c r="F112" s="805"/>
      <c r="G112" s="805"/>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c r="AF112" s="805"/>
      <c r="AG112" s="805"/>
      <c r="AH112" s="805"/>
      <c r="AI112" s="805"/>
      <c r="AJ112" s="805"/>
      <c r="AK112" s="805"/>
      <c r="AL112" s="805"/>
      <c r="AM112" s="805"/>
      <c r="AN112" s="805"/>
      <c r="AO112" s="805"/>
      <c r="AP112" s="805"/>
      <c r="AQ112" s="805"/>
      <c r="AR112" s="805"/>
      <c r="AS112" s="805"/>
      <c r="AT112" s="805"/>
      <c r="AU112" s="805"/>
      <c r="AV112" s="805"/>
      <c r="AW112" s="805"/>
      <c r="AX112" s="805"/>
      <c r="AY112" s="805"/>
      <c r="AZ112" s="805"/>
      <c r="BA112" s="805"/>
      <c r="BB112" s="805"/>
      <c r="BC112" s="805"/>
      <c r="BD112" s="805"/>
      <c r="BE112" s="805"/>
      <c r="BF112" s="805"/>
      <c r="BG112" s="805"/>
      <c r="BH112" s="805"/>
    </row>
    <row r="113" spans="2:60" x14ac:dyDescent="0.2">
      <c r="B113" s="805" t="s">
        <v>694</v>
      </c>
      <c r="C113" s="805"/>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c r="AF113" s="805"/>
      <c r="AG113" s="805"/>
      <c r="AH113" s="805"/>
      <c r="AI113" s="805"/>
      <c r="AJ113" s="805"/>
      <c r="AK113" s="805"/>
      <c r="AL113" s="805"/>
      <c r="AM113" s="805"/>
      <c r="AN113" s="805"/>
      <c r="AO113" s="805"/>
      <c r="AP113" s="805"/>
      <c r="AQ113" s="805"/>
      <c r="AR113" s="805"/>
      <c r="AS113" s="805"/>
      <c r="AT113" s="805"/>
      <c r="AU113" s="805"/>
      <c r="AV113" s="805"/>
      <c r="AW113" s="805"/>
      <c r="AX113" s="805"/>
      <c r="AY113" s="805"/>
      <c r="AZ113" s="805"/>
      <c r="BA113" s="805"/>
      <c r="BB113" s="805"/>
      <c r="BC113" s="805"/>
      <c r="BD113" s="805"/>
      <c r="BE113" s="805"/>
      <c r="BF113" s="805"/>
      <c r="BG113" s="805"/>
      <c r="BH113" s="805"/>
    </row>
    <row r="114" spans="2:60" ht="15" customHeight="1" x14ac:dyDescent="0.2">
      <c r="B114" s="806" t="s">
        <v>695</v>
      </c>
      <c r="C114" s="806"/>
      <c r="D114" s="806"/>
      <c r="E114" s="806"/>
      <c r="F114" s="806"/>
      <c r="G114" s="806"/>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806"/>
      <c r="AL114" s="806"/>
      <c r="AM114" s="806"/>
      <c r="AN114" s="806"/>
      <c r="AO114" s="806"/>
      <c r="AP114" s="806"/>
      <c r="AQ114" s="806"/>
      <c r="AR114" s="806"/>
      <c r="AS114" s="806"/>
      <c r="AT114" s="806"/>
      <c r="AU114" s="806"/>
      <c r="AV114" s="806"/>
      <c r="AW114" s="806"/>
      <c r="AX114" s="806"/>
      <c r="AY114" s="806"/>
      <c r="AZ114" s="806"/>
      <c r="BA114" s="806"/>
      <c r="BB114" s="806"/>
      <c r="BC114" s="806"/>
      <c r="BD114" s="806"/>
      <c r="BE114" s="806"/>
      <c r="BF114" s="806"/>
      <c r="BG114" s="806"/>
      <c r="BH114" s="806"/>
    </row>
    <row r="115" spans="2:60" x14ac:dyDescent="0.2">
      <c r="B115" s="805" t="s">
        <v>696</v>
      </c>
      <c r="C115" s="805"/>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c r="AF115" s="805"/>
      <c r="AG115" s="805"/>
      <c r="AH115" s="805"/>
      <c r="AI115" s="805"/>
      <c r="AJ115" s="805"/>
      <c r="AK115" s="805"/>
      <c r="AL115" s="805"/>
      <c r="AM115" s="805"/>
      <c r="AN115" s="805"/>
      <c r="AO115" s="805"/>
      <c r="AP115" s="805"/>
      <c r="AQ115" s="805"/>
      <c r="AR115" s="805"/>
      <c r="AS115" s="805"/>
      <c r="AT115" s="805"/>
      <c r="AU115" s="805"/>
      <c r="AV115" s="805"/>
      <c r="AW115" s="805"/>
      <c r="AX115" s="805"/>
      <c r="AY115" s="805"/>
      <c r="AZ115" s="805"/>
      <c r="BA115" s="805"/>
      <c r="BB115" s="805"/>
      <c r="BC115" s="805"/>
      <c r="BD115" s="805"/>
      <c r="BE115" s="805"/>
      <c r="BF115" s="805"/>
      <c r="BG115" s="805"/>
      <c r="BH115" s="805"/>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1" zoomScaleNormal="100" workbookViewId="0">
      <selection activeCell="AF9" sqref="AF9"/>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197</v>
      </c>
      <c r="C1" s="91"/>
      <c r="D1" s="91"/>
      <c r="N1" s="780" t="s">
        <v>242</v>
      </c>
      <c r="O1" s="780"/>
    </row>
    <row r="2" spans="1:59" ht="15" x14ac:dyDescent="0.25">
      <c r="B2" s="93"/>
      <c r="C2" s="362" t="s">
        <v>854</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858</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3" t="s">
        <v>198</v>
      </c>
      <c r="B5" s="847" t="s">
        <v>251</v>
      </c>
      <c r="C5" s="797" t="s">
        <v>207</v>
      </c>
      <c r="D5" s="774" t="s">
        <v>208</v>
      </c>
      <c r="E5" s="775"/>
      <c r="F5" s="775"/>
      <c r="G5" s="775"/>
      <c r="H5" s="775"/>
      <c r="I5" s="775"/>
      <c r="J5" s="776"/>
      <c r="K5" s="774" t="s">
        <v>209</v>
      </c>
      <c r="L5" s="775"/>
      <c r="M5" s="775"/>
      <c r="N5" s="775"/>
      <c r="O5" s="775"/>
      <c r="P5" s="775"/>
      <c r="Q5" s="776"/>
      <c r="R5" s="787" t="s">
        <v>210</v>
      </c>
      <c r="S5" s="788"/>
      <c r="T5" s="788"/>
      <c r="U5" s="788"/>
      <c r="V5" s="788"/>
      <c r="W5" s="788"/>
      <c r="X5" s="789"/>
      <c r="Y5" s="787" t="s">
        <v>211</v>
      </c>
      <c r="Z5" s="788"/>
      <c r="AA5" s="788"/>
      <c r="AB5" s="788"/>
      <c r="AC5" s="788"/>
      <c r="AD5" s="788"/>
      <c r="AE5" s="789"/>
      <c r="AF5" s="774" t="s">
        <v>212</v>
      </c>
      <c r="AG5" s="775"/>
      <c r="AH5" s="775"/>
      <c r="AI5" s="775"/>
      <c r="AJ5" s="775"/>
      <c r="AK5" s="775"/>
      <c r="AL5" s="775"/>
      <c r="AM5" s="775"/>
      <c r="AN5" s="775"/>
      <c r="AO5" s="775"/>
      <c r="AP5" s="775"/>
      <c r="AQ5" s="775"/>
      <c r="AR5" s="775"/>
      <c r="AS5" s="776"/>
      <c r="AT5" s="759" t="s">
        <v>213</v>
      </c>
      <c r="AU5" s="760"/>
      <c r="AV5" s="760"/>
      <c r="AW5" s="760"/>
      <c r="AX5" s="760"/>
      <c r="AY5" s="760"/>
      <c r="AZ5" s="761"/>
      <c r="BA5" s="839" t="s">
        <v>214</v>
      </c>
      <c r="BB5" s="840"/>
      <c r="BC5" s="840"/>
      <c r="BD5" s="840"/>
      <c r="BE5" s="840"/>
      <c r="BF5" s="840"/>
      <c r="BG5" s="841"/>
    </row>
    <row r="6" spans="1:59" ht="28.5" customHeight="1" thickBot="1" x14ac:dyDescent="0.25">
      <c r="A6" s="794"/>
      <c r="B6" s="848"/>
      <c r="C6" s="798"/>
      <c r="D6" s="768"/>
      <c r="E6" s="769"/>
      <c r="F6" s="769"/>
      <c r="G6" s="769"/>
      <c r="H6" s="769"/>
      <c r="I6" s="769"/>
      <c r="J6" s="770"/>
      <c r="K6" s="768"/>
      <c r="L6" s="769"/>
      <c r="M6" s="769"/>
      <c r="N6" s="769"/>
      <c r="O6" s="769"/>
      <c r="P6" s="769"/>
      <c r="Q6" s="770"/>
      <c r="R6" s="790"/>
      <c r="S6" s="791"/>
      <c r="T6" s="791"/>
      <c r="U6" s="791"/>
      <c r="V6" s="791"/>
      <c r="W6" s="791"/>
      <c r="X6" s="792"/>
      <c r="Y6" s="850"/>
      <c r="Z6" s="851"/>
      <c r="AA6" s="851"/>
      <c r="AB6" s="851"/>
      <c r="AC6" s="851"/>
      <c r="AD6" s="851"/>
      <c r="AE6" s="852"/>
      <c r="AF6" s="768" t="s">
        <v>215</v>
      </c>
      <c r="AG6" s="769"/>
      <c r="AH6" s="769"/>
      <c r="AI6" s="769"/>
      <c r="AJ6" s="769"/>
      <c r="AK6" s="769"/>
      <c r="AL6" s="769"/>
      <c r="AM6" s="769" t="s">
        <v>168</v>
      </c>
      <c r="AN6" s="769"/>
      <c r="AO6" s="769"/>
      <c r="AP6" s="769"/>
      <c r="AQ6" s="769"/>
      <c r="AR6" s="769"/>
      <c r="AS6" s="770"/>
      <c r="AT6" s="768" t="s">
        <v>216</v>
      </c>
      <c r="AU6" s="769"/>
      <c r="AV6" s="769"/>
      <c r="AW6" s="769"/>
      <c r="AX6" s="769"/>
      <c r="AY6" s="769"/>
      <c r="AZ6" s="770"/>
      <c r="BA6" s="842"/>
      <c r="BB6" s="843"/>
      <c r="BC6" s="843"/>
      <c r="BD6" s="843"/>
      <c r="BE6" s="843"/>
      <c r="BF6" s="843"/>
      <c r="BG6" s="844"/>
    </row>
    <row r="7" spans="1:59" ht="12.75" customHeight="1" x14ac:dyDescent="0.2">
      <c r="A7" s="794"/>
      <c r="B7" s="848"/>
      <c r="C7" s="798"/>
      <c r="D7" s="771" t="s">
        <v>217</v>
      </c>
      <c r="E7" s="772" t="s">
        <v>228</v>
      </c>
      <c r="F7" s="772"/>
      <c r="G7" s="772"/>
      <c r="H7" s="772"/>
      <c r="I7" s="772"/>
      <c r="J7" s="773"/>
      <c r="K7" s="771" t="s">
        <v>217</v>
      </c>
      <c r="L7" s="772" t="s">
        <v>228</v>
      </c>
      <c r="M7" s="772"/>
      <c r="N7" s="772"/>
      <c r="O7" s="772"/>
      <c r="P7" s="772"/>
      <c r="Q7" s="773"/>
      <c r="R7" s="771" t="s">
        <v>217</v>
      </c>
      <c r="S7" s="772" t="s">
        <v>228</v>
      </c>
      <c r="T7" s="772"/>
      <c r="U7" s="772"/>
      <c r="V7" s="772"/>
      <c r="W7" s="772"/>
      <c r="X7" s="773"/>
      <c r="Y7" s="838" t="s">
        <v>217</v>
      </c>
      <c r="Z7" s="772" t="s">
        <v>228</v>
      </c>
      <c r="AA7" s="772"/>
      <c r="AB7" s="772"/>
      <c r="AC7" s="772"/>
      <c r="AD7" s="772"/>
      <c r="AE7" s="773"/>
      <c r="AF7" s="771" t="s">
        <v>217</v>
      </c>
      <c r="AG7" s="772" t="s">
        <v>228</v>
      </c>
      <c r="AH7" s="772"/>
      <c r="AI7" s="772"/>
      <c r="AJ7" s="772"/>
      <c r="AK7" s="772"/>
      <c r="AL7" s="773"/>
      <c r="AM7" s="835" t="s">
        <v>217</v>
      </c>
      <c r="AN7" s="772" t="s">
        <v>228</v>
      </c>
      <c r="AO7" s="772"/>
      <c r="AP7" s="772"/>
      <c r="AQ7" s="772"/>
      <c r="AR7" s="772"/>
      <c r="AS7" s="773"/>
      <c r="AT7" s="771" t="s">
        <v>217</v>
      </c>
      <c r="AU7" s="836" t="s">
        <v>228</v>
      </c>
      <c r="AV7" s="836"/>
      <c r="AW7" s="836"/>
      <c r="AX7" s="836"/>
      <c r="AY7" s="836"/>
      <c r="AZ7" s="837"/>
      <c r="BA7" s="845" t="s">
        <v>217</v>
      </c>
      <c r="BB7" s="836" t="s">
        <v>228</v>
      </c>
      <c r="BC7" s="836"/>
      <c r="BD7" s="836"/>
      <c r="BE7" s="836"/>
      <c r="BF7" s="836"/>
      <c r="BG7" s="837"/>
    </row>
    <row r="8" spans="1:59" ht="48" customHeight="1" x14ac:dyDescent="0.2">
      <c r="A8" s="846"/>
      <c r="B8" s="849"/>
      <c r="C8" s="799"/>
      <c r="D8" s="771"/>
      <c r="E8" s="78" t="s">
        <v>229</v>
      </c>
      <c r="F8" s="363" t="s">
        <v>230</v>
      </c>
      <c r="G8" s="363" t="s">
        <v>231</v>
      </c>
      <c r="H8" s="78" t="s">
        <v>232</v>
      </c>
      <c r="I8" s="363" t="s">
        <v>233</v>
      </c>
      <c r="J8" s="115" t="s">
        <v>234</v>
      </c>
      <c r="K8" s="771"/>
      <c r="L8" s="78" t="s">
        <v>229</v>
      </c>
      <c r="M8" s="363" t="s">
        <v>230</v>
      </c>
      <c r="N8" s="363" t="s">
        <v>231</v>
      </c>
      <c r="O8" s="78" t="s">
        <v>232</v>
      </c>
      <c r="P8" s="363" t="s">
        <v>233</v>
      </c>
      <c r="Q8" s="115" t="s">
        <v>234</v>
      </c>
      <c r="R8" s="771"/>
      <c r="S8" s="78" t="s">
        <v>229</v>
      </c>
      <c r="T8" s="363" t="s">
        <v>230</v>
      </c>
      <c r="U8" s="363" t="s">
        <v>231</v>
      </c>
      <c r="V8" s="78" t="s">
        <v>232</v>
      </c>
      <c r="W8" s="363" t="s">
        <v>233</v>
      </c>
      <c r="X8" s="115" t="s">
        <v>234</v>
      </c>
      <c r="Y8" s="771"/>
      <c r="Z8" s="78" t="s">
        <v>229</v>
      </c>
      <c r="AA8" s="363" t="s">
        <v>230</v>
      </c>
      <c r="AB8" s="363" t="s">
        <v>231</v>
      </c>
      <c r="AC8" s="78" t="s">
        <v>232</v>
      </c>
      <c r="AD8" s="363" t="s">
        <v>233</v>
      </c>
      <c r="AE8" s="115" t="s">
        <v>234</v>
      </c>
      <c r="AF8" s="771"/>
      <c r="AG8" s="78" t="s">
        <v>229</v>
      </c>
      <c r="AH8" s="363" t="s">
        <v>230</v>
      </c>
      <c r="AI8" s="363" t="s">
        <v>231</v>
      </c>
      <c r="AJ8" s="78" t="s">
        <v>232</v>
      </c>
      <c r="AK8" s="363" t="s">
        <v>233</v>
      </c>
      <c r="AL8" s="115" t="s">
        <v>234</v>
      </c>
      <c r="AM8" s="835"/>
      <c r="AN8" s="78" t="s">
        <v>229</v>
      </c>
      <c r="AO8" s="363" t="s">
        <v>230</v>
      </c>
      <c r="AP8" s="363" t="s">
        <v>231</v>
      </c>
      <c r="AQ8" s="78" t="s">
        <v>232</v>
      </c>
      <c r="AR8" s="363" t="s">
        <v>233</v>
      </c>
      <c r="AS8" s="115" t="s">
        <v>234</v>
      </c>
      <c r="AT8" s="771"/>
      <c r="AU8" s="78" t="s">
        <v>229</v>
      </c>
      <c r="AV8" s="363" t="s">
        <v>230</v>
      </c>
      <c r="AW8" s="363" t="s">
        <v>231</v>
      </c>
      <c r="AX8" s="78" t="s">
        <v>232</v>
      </c>
      <c r="AY8" s="363" t="s">
        <v>233</v>
      </c>
      <c r="AZ8" s="115" t="s">
        <v>234</v>
      </c>
      <c r="BA8" s="845"/>
      <c r="BB8" s="78" t="s">
        <v>229</v>
      </c>
      <c r="BC8" s="363" t="s">
        <v>230</v>
      </c>
      <c r="BD8" s="363" t="s">
        <v>231</v>
      </c>
      <c r="BE8" s="78" t="s">
        <v>232</v>
      </c>
      <c r="BF8" s="363" t="s">
        <v>233</v>
      </c>
      <c r="BG8" s="115" t="s">
        <v>234</v>
      </c>
    </row>
    <row r="9" spans="1:59" x14ac:dyDescent="0.2">
      <c r="A9" s="94"/>
      <c r="B9" s="131" t="s">
        <v>202</v>
      </c>
      <c r="C9" s="132"/>
      <c r="D9" s="119">
        <f>E9+F9+G9+H9+I9+J9</f>
        <v>329</v>
      </c>
      <c r="E9" s="97">
        <f t="shared" ref="E9:J9" si="0">SUM(E10:E56)</f>
        <v>240</v>
      </c>
      <c r="F9" s="97">
        <f t="shared" si="0"/>
        <v>19</v>
      </c>
      <c r="G9" s="97">
        <f t="shared" si="0"/>
        <v>1</v>
      </c>
      <c r="H9" s="97">
        <f t="shared" si="0"/>
        <v>15</v>
      </c>
      <c r="I9" s="97">
        <f t="shared" si="0"/>
        <v>54</v>
      </c>
      <c r="J9" s="120">
        <f t="shared" si="0"/>
        <v>0</v>
      </c>
      <c r="K9" s="119">
        <f>L9+M9+N9+O9+P9+Q9</f>
        <v>3294</v>
      </c>
      <c r="L9" s="97">
        <f t="shared" ref="L9:Q9" si="1">SUM(L10:L56)</f>
        <v>329</v>
      </c>
      <c r="M9" s="97">
        <f t="shared" si="1"/>
        <v>64</v>
      </c>
      <c r="N9" s="97">
        <f>SUM(N10:N56)</f>
        <v>2</v>
      </c>
      <c r="O9" s="97">
        <f t="shared" si="1"/>
        <v>201</v>
      </c>
      <c r="P9" s="97">
        <f t="shared" si="1"/>
        <v>2698</v>
      </c>
      <c r="Q9" s="120">
        <f t="shared" si="1"/>
        <v>0</v>
      </c>
      <c r="R9" s="119">
        <f>S9+T9+U9+V9+W9+X9</f>
        <v>3623</v>
      </c>
      <c r="S9" s="97">
        <f>SUM(S10:S56)</f>
        <v>569</v>
      </c>
      <c r="T9" s="97">
        <f t="shared" ref="T9:X9" si="2">SUM(T10:T56)</f>
        <v>83</v>
      </c>
      <c r="U9" s="97">
        <f t="shared" si="2"/>
        <v>3</v>
      </c>
      <c r="V9" s="97">
        <f t="shared" si="2"/>
        <v>216</v>
      </c>
      <c r="W9" s="97">
        <f t="shared" si="2"/>
        <v>2752</v>
      </c>
      <c r="X9" s="120">
        <f t="shared" si="2"/>
        <v>0</v>
      </c>
      <c r="Y9" s="119">
        <f>Z9+AA9+AB9+AC9+AD9+AE9</f>
        <v>3345</v>
      </c>
      <c r="Z9" s="97">
        <f t="shared" ref="Z9:AE9" si="3">SUM(Z10:Z56)</f>
        <v>371</v>
      </c>
      <c r="AA9" s="97">
        <f t="shared" si="3"/>
        <v>67</v>
      </c>
      <c r="AB9" s="97">
        <f t="shared" si="3"/>
        <v>1</v>
      </c>
      <c r="AC9" s="97">
        <f t="shared" si="3"/>
        <v>203</v>
      </c>
      <c r="AD9" s="97">
        <f t="shared" si="3"/>
        <v>2703</v>
      </c>
      <c r="AE9" s="120">
        <f t="shared" si="3"/>
        <v>0</v>
      </c>
      <c r="AF9" s="119">
        <f>AG9+AH9+AI9+AJ9+AK9+AL9</f>
        <v>3137</v>
      </c>
      <c r="AG9" s="97">
        <f t="shared" ref="AG9:AL9" si="4">SUM(AG10:AG56)</f>
        <v>313</v>
      </c>
      <c r="AH9" s="97">
        <f t="shared" si="4"/>
        <v>30</v>
      </c>
      <c r="AI9" s="97">
        <f t="shared" si="4"/>
        <v>0</v>
      </c>
      <c r="AJ9" s="97">
        <f t="shared" si="4"/>
        <v>184</v>
      </c>
      <c r="AK9" s="97">
        <f t="shared" si="4"/>
        <v>2610</v>
      </c>
      <c r="AL9" s="97">
        <f t="shared" si="4"/>
        <v>0</v>
      </c>
      <c r="AM9" s="97">
        <f>AN9+AO9+AP9+AQ9+AR9+AS9</f>
        <v>208</v>
      </c>
      <c r="AN9" s="97">
        <f t="shared" ref="AN9:AS9" si="5">SUM(AN10:AN56)</f>
        <v>58</v>
      </c>
      <c r="AO9" s="97">
        <f t="shared" si="5"/>
        <v>37</v>
      </c>
      <c r="AP9" s="97">
        <f>SUM(AP10:AP56)</f>
        <v>1</v>
      </c>
      <c r="AQ9" s="97">
        <f t="shared" si="5"/>
        <v>19</v>
      </c>
      <c r="AR9" s="97">
        <f t="shared" si="5"/>
        <v>93</v>
      </c>
      <c r="AS9" s="120">
        <f t="shared" si="5"/>
        <v>0</v>
      </c>
      <c r="AT9" s="119">
        <f>AU9+AV9+AW9+AX9+AY9+AZ9</f>
        <v>3230</v>
      </c>
      <c r="AU9" s="97">
        <f t="shared" ref="AU9:AZ9" si="6">SUM(AU10:AU56)</f>
        <v>283</v>
      </c>
      <c r="AV9" s="97">
        <f t="shared" si="6"/>
        <v>57</v>
      </c>
      <c r="AW9" s="97">
        <f>SUM(AW10:AW56)</f>
        <v>0</v>
      </c>
      <c r="AX9" s="97">
        <f t="shared" si="6"/>
        <v>187</v>
      </c>
      <c r="AY9" s="97">
        <f t="shared" si="6"/>
        <v>2703</v>
      </c>
      <c r="AZ9" s="120">
        <f t="shared" si="6"/>
        <v>0</v>
      </c>
      <c r="BA9" s="119">
        <f>BB9+BC9+BD9+BE9+BF9+BG9</f>
        <v>278</v>
      </c>
      <c r="BB9" s="97">
        <f t="shared" ref="BB9:BG9" si="7">SUM(BB10:BB56)</f>
        <v>198</v>
      </c>
      <c r="BC9" s="97">
        <f t="shared" si="7"/>
        <v>16</v>
      </c>
      <c r="BD9" s="97">
        <f t="shared" si="7"/>
        <v>2</v>
      </c>
      <c r="BE9" s="97">
        <f t="shared" si="7"/>
        <v>13</v>
      </c>
      <c r="BF9" s="97">
        <f t="shared" si="7"/>
        <v>49</v>
      </c>
      <c r="BG9" s="120">
        <f t="shared" si="7"/>
        <v>0</v>
      </c>
    </row>
    <row r="10" spans="1:59" x14ac:dyDescent="0.2">
      <c r="A10" s="94">
        <v>1</v>
      </c>
      <c r="B10" s="133" t="s">
        <v>836</v>
      </c>
      <c r="C10" s="121">
        <v>24</v>
      </c>
      <c r="D10" s="119">
        <f t="shared" ref="D10:D56" si="8">E10+F10+G10+H10+I10+J10</f>
        <v>8</v>
      </c>
      <c r="E10" s="122">
        <v>0</v>
      </c>
      <c r="F10" s="80">
        <v>0</v>
      </c>
      <c r="G10" s="80">
        <v>0</v>
      </c>
      <c r="H10" s="80">
        <v>0</v>
      </c>
      <c r="I10" s="80">
        <v>8</v>
      </c>
      <c r="J10" s="99">
        <v>0</v>
      </c>
      <c r="K10" s="119">
        <f t="shared" ref="K10:K56" si="9">L10+M10+N10+O10+P10+Q10</f>
        <v>265</v>
      </c>
      <c r="L10" s="80">
        <v>2</v>
      </c>
      <c r="M10" s="80">
        <v>0</v>
      </c>
      <c r="N10" s="80">
        <v>0</v>
      </c>
      <c r="O10" s="80">
        <v>2</v>
      </c>
      <c r="P10" s="80">
        <v>261</v>
      </c>
      <c r="Q10" s="99">
        <v>0</v>
      </c>
      <c r="R10" s="119">
        <f t="shared" ref="R10:R56" si="10">S10+T10+U10+V10+W10+X10</f>
        <v>273</v>
      </c>
      <c r="S10" s="96">
        <f t="shared" ref="S10:S56" si="11">E10+L10</f>
        <v>2</v>
      </c>
      <c r="T10" s="96">
        <f t="shared" ref="T10:T56" si="12">F10+M10</f>
        <v>0</v>
      </c>
      <c r="U10" s="96">
        <f t="shared" ref="U10:U56" si="13">G10+N10</f>
        <v>0</v>
      </c>
      <c r="V10" s="96">
        <f t="shared" ref="V10:V56" si="14">H10+O10</f>
        <v>2</v>
      </c>
      <c r="W10" s="96">
        <f t="shared" ref="W10:W56" si="15">I10+P10</f>
        <v>269</v>
      </c>
      <c r="X10" s="96">
        <f t="shared" ref="X10:X56" si="16">J10+Q10</f>
        <v>0</v>
      </c>
      <c r="Y10" s="119">
        <f t="shared" ref="Y10:Y56" si="17">Z10+AA10+AB10+AC10+AD10+AE10</f>
        <v>269</v>
      </c>
      <c r="Z10" s="96">
        <f t="shared" ref="Z10:Z56" si="18">AG10+AN10</f>
        <v>2</v>
      </c>
      <c r="AA10" s="96">
        <f t="shared" ref="AA10:AA56" si="19">AH10+AO10</f>
        <v>0</v>
      </c>
      <c r="AB10" s="97">
        <f t="shared" ref="AB10:AB56" si="20">AI10+AP10</f>
        <v>0</v>
      </c>
      <c r="AC10" s="96">
        <f t="shared" ref="AC10:AC56" si="21">AJ10+AQ10</f>
        <v>2</v>
      </c>
      <c r="AD10" s="96">
        <f t="shared" ref="AD10:AD56" si="22">AK10+AR10</f>
        <v>265</v>
      </c>
      <c r="AE10" s="98">
        <f t="shared" ref="AE10:AE56" si="23">AL10+AS10</f>
        <v>0</v>
      </c>
      <c r="AF10" s="119">
        <f t="shared" ref="AF10:AF56" si="24">AG10+AH10+AI10+AJ10+AK10+AL10</f>
        <v>259</v>
      </c>
      <c r="AG10" s="80">
        <v>0</v>
      </c>
      <c r="AH10" s="80">
        <v>0</v>
      </c>
      <c r="AI10" s="80">
        <v>0</v>
      </c>
      <c r="AJ10" s="80">
        <v>0</v>
      </c>
      <c r="AK10" s="80">
        <v>259</v>
      </c>
      <c r="AL10" s="80">
        <v>0</v>
      </c>
      <c r="AM10" s="97">
        <f t="shared" ref="AM10:AM56" si="25">AN10+AO10+AP10+AQ10+AR10+AS10</f>
        <v>10</v>
      </c>
      <c r="AN10" s="80">
        <v>2</v>
      </c>
      <c r="AO10" s="80">
        <v>0</v>
      </c>
      <c r="AP10" s="80">
        <v>0</v>
      </c>
      <c r="AQ10" s="80">
        <v>2</v>
      </c>
      <c r="AR10" s="80">
        <v>6</v>
      </c>
      <c r="AS10" s="99">
        <v>0</v>
      </c>
      <c r="AT10" s="119">
        <f t="shared" ref="AT10:AT56" si="26">AU10+AV10+AW10+AX10+AY10+AZ10</f>
        <v>269</v>
      </c>
      <c r="AU10" s="80">
        <v>2</v>
      </c>
      <c r="AV10" s="80">
        <v>0</v>
      </c>
      <c r="AW10" s="80">
        <v>0</v>
      </c>
      <c r="AX10" s="80">
        <v>2</v>
      </c>
      <c r="AY10" s="80">
        <v>265</v>
      </c>
      <c r="AZ10" s="99">
        <v>0</v>
      </c>
      <c r="BA10" s="119">
        <f t="shared" ref="BA10:BA56" si="27">BB10+BC10+BD10+BE10+BF10+BG10</f>
        <v>4</v>
      </c>
      <c r="BB10" s="96">
        <f t="shared" ref="BB10:BB56" si="28">S10-Z10</f>
        <v>0</v>
      </c>
      <c r="BC10" s="96">
        <f t="shared" ref="BC10:BC56" si="29">T10-AA10</f>
        <v>0</v>
      </c>
      <c r="BD10" s="97">
        <f t="shared" ref="BD10:BD56" si="30">U10-AB10</f>
        <v>0</v>
      </c>
      <c r="BE10" s="96">
        <f t="shared" ref="BE10:BE56" si="31">V10-AC10</f>
        <v>0</v>
      </c>
      <c r="BF10" s="96">
        <f t="shared" ref="BF10:BF56" si="32">W10-AD10</f>
        <v>4</v>
      </c>
      <c r="BG10" s="98">
        <f t="shared" ref="BG10:BG56" si="33">X10-AE10</f>
        <v>0</v>
      </c>
    </row>
    <row r="11" spans="1:59" x14ac:dyDescent="0.2">
      <c r="A11" s="94">
        <v>2</v>
      </c>
      <c r="B11" s="133" t="s">
        <v>840</v>
      </c>
      <c r="C11" s="121">
        <v>33</v>
      </c>
      <c r="D11" s="119">
        <f t="shared" si="8"/>
        <v>98</v>
      </c>
      <c r="E11" s="122">
        <v>87</v>
      </c>
      <c r="F11" s="80">
        <v>7</v>
      </c>
      <c r="G11" s="80">
        <v>0</v>
      </c>
      <c r="H11" s="80">
        <v>1</v>
      </c>
      <c r="I11" s="80">
        <v>3</v>
      </c>
      <c r="J11" s="99">
        <v>0</v>
      </c>
      <c r="K11" s="119">
        <f t="shared" si="9"/>
        <v>465</v>
      </c>
      <c r="L11" s="80">
        <v>81</v>
      </c>
      <c r="M11" s="80">
        <v>21</v>
      </c>
      <c r="N11" s="80">
        <v>0</v>
      </c>
      <c r="O11" s="80">
        <v>51</v>
      </c>
      <c r="P11" s="80">
        <v>312</v>
      </c>
      <c r="Q11" s="99">
        <v>0</v>
      </c>
      <c r="R11" s="119">
        <f t="shared" si="10"/>
        <v>563</v>
      </c>
      <c r="S11" s="96">
        <f t="shared" si="11"/>
        <v>168</v>
      </c>
      <c r="T11" s="96">
        <f t="shared" si="12"/>
        <v>28</v>
      </c>
      <c r="U11" s="96">
        <f t="shared" si="13"/>
        <v>0</v>
      </c>
      <c r="V11" s="96">
        <f t="shared" si="14"/>
        <v>52</v>
      </c>
      <c r="W11" s="96">
        <f t="shared" si="15"/>
        <v>315</v>
      </c>
      <c r="X11" s="96">
        <f t="shared" si="16"/>
        <v>0</v>
      </c>
      <c r="Y11" s="119">
        <f t="shared" si="17"/>
        <v>499</v>
      </c>
      <c r="Z11" s="96">
        <f t="shared" si="18"/>
        <v>110</v>
      </c>
      <c r="AA11" s="96">
        <f t="shared" si="19"/>
        <v>24</v>
      </c>
      <c r="AB11" s="97">
        <f t="shared" si="20"/>
        <v>0</v>
      </c>
      <c r="AC11" s="96">
        <f t="shared" si="21"/>
        <v>52</v>
      </c>
      <c r="AD11" s="96">
        <f t="shared" si="22"/>
        <v>313</v>
      </c>
      <c r="AE11" s="98">
        <f t="shared" si="23"/>
        <v>0</v>
      </c>
      <c r="AF11" s="119">
        <f t="shared" si="24"/>
        <v>448</v>
      </c>
      <c r="AG11" s="80">
        <v>94</v>
      </c>
      <c r="AH11" s="80">
        <v>9</v>
      </c>
      <c r="AI11" s="80">
        <v>0</v>
      </c>
      <c r="AJ11" s="80">
        <v>46</v>
      </c>
      <c r="AK11" s="80">
        <v>299</v>
      </c>
      <c r="AL11" s="80">
        <v>0</v>
      </c>
      <c r="AM11" s="97">
        <f t="shared" si="25"/>
        <v>51</v>
      </c>
      <c r="AN11" s="80">
        <v>16</v>
      </c>
      <c r="AO11" s="80">
        <v>15</v>
      </c>
      <c r="AP11" s="80">
        <v>0</v>
      </c>
      <c r="AQ11" s="80">
        <v>6</v>
      </c>
      <c r="AR11" s="80">
        <v>14</v>
      </c>
      <c r="AS11" s="99">
        <v>0</v>
      </c>
      <c r="AT11" s="119">
        <f t="shared" si="26"/>
        <v>463</v>
      </c>
      <c r="AU11" s="80">
        <v>78</v>
      </c>
      <c r="AV11" s="80">
        <v>21</v>
      </c>
      <c r="AW11" s="80">
        <v>0</v>
      </c>
      <c r="AX11" s="80">
        <v>51</v>
      </c>
      <c r="AY11" s="80">
        <v>313</v>
      </c>
      <c r="AZ11" s="99">
        <v>0</v>
      </c>
      <c r="BA11" s="119">
        <f t="shared" si="27"/>
        <v>64</v>
      </c>
      <c r="BB11" s="96">
        <f t="shared" si="28"/>
        <v>58</v>
      </c>
      <c r="BC11" s="96">
        <f t="shared" si="29"/>
        <v>4</v>
      </c>
      <c r="BD11" s="97">
        <f t="shared" si="30"/>
        <v>0</v>
      </c>
      <c r="BE11" s="96">
        <f t="shared" si="31"/>
        <v>0</v>
      </c>
      <c r="BF11" s="96">
        <f t="shared" si="32"/>
        <v>2</v>
      </c>
      <c r="BG11" s="98">
        <f t="shared" si="33"/>
        <v>0</v>
      </c>
    </row>
    <row r="12" spans="1:59" x14ac:dyDescent="0.2">
      <c r="A12" s="94">
        <v>3</v>
      </c>
      <c r="B12" s="133" t="s">
        <v>841</v>
      </c>
      <c r="C12" s="121">
        <v>20</v>
      </c>
      <c r="D12" s="119">
        <f t="shared" si="8"/>
        <v>58</v>
      </c>
      <c r="E12" s="122">
        <v>47</v>
      </c>
      <c r="F12" s="80">
        <v>2</v>
      </c>
      <c r="G12" s="80">
        <v>1</v>
      </c>
      <c r="H12" s="80">
        <v>3</v>
      </c>
      <c r="I12" s="80">
        <v>5</v>
      </c>
      <c r="J12" s="99">
        <v>0</v>
      </c>
      <c r="K12" s="119">
        <f t="shared" si="9"/>
        <v>456</v>
      </c>
      <c r="L12" s="80">
        <v>85</v>
      </c>
      <c r="M12" s="80">
        <v>11</v>
      </c>
      <c r="N12" s="80">
        <v>0</v>
      </c>
      <c r="O12" s="80">
        <v>44</v>
      </c>
      <c r="P12" s="80">
        <v>316</v>
      </c>
      <c r="Q12" s="99">
        <v>0</v>
      </c>
      <c r="R12" s="119">
        <f t="shared" si="10"/>
        <v>514</v>
      </c>
      <c r="S12" s="96">
        <f t="shared" si="11"/>
        <v>132</v>
      </c>
      <c r="T12" s="96">
        <f t="shared" si="12"/>
        <v>13</v>
      </c>
      <c r="U12" s="96">
        <f t="shared" si="13"/>
        <v>1</v>
      </c>
      <c r="V12" s="96">
        <f t="shared" si="14"/>
        <v>47</v>
      </c>
      <c r="W12" s="96">
        <f t="shared" si="15"/>
        <v>321</v>
      </c>
      <c r="X12" s="96">
        <f t="shared" si="16"/>
        <v>0</v>
      </c>
      <c r="Y12" s="119">
        <f t="shared" si="17"/>
        <v>445</v>
      </c>
      <c r="Z12" s="96">
        <f t="shared" si="18"/>
        <v>81</v>
      </c>
      <c r="AA12" s="96">
        <f t="shared" si="19"/>
        <v>9</v>
      </c>
      <c r="AB12" s="97">
        <f t="shared" si="20"/>
        <v>1</v>
      </c>
      <c r="AC12" s="96">
        <f t="shared" si="21"/>
        <v>46</v>
      </c>
      <c r="AD12" s="96">
        <f t="shared" si="22"/>
        <v>308</v>
      </c>
      <c r="AE12" s="98">
        <f t="shared" si="23"/>
        <v>0</v>
      </c>
      <c r="AF12" s="119">
        <f t="shared" si="24"/>
        <v>404</v>
      </c>
      <c r="AG12" s="80">
        <v>68</v>
      </c>
      <c r="AH12" s="80">
        <v>3</v>
      </c>
      <c r="AI12" s="80">
        <v>0</v>
      </c>
      <c r="AJ12" s="80">
        <v>42</v>
      </c>
      <c r="AK12" s="80">
        <v>291</v>
      </c>
      <c r="AL12" s="80">
        <v>0</v>
      </c>
      <c r="AM12" s="97">
        <f t="shared" si="25"/>
        <v>41</v>
      </c>
      <c r="AN12" s="80">
        <v>13</v>
      </c>
      <c r="AO12" s="80">
        <v>6</v>
      </c>
      <c r="AP12" s="80">
        <v>1</v>
      </c>
      <c r="AQ12" s="80">
        <v>4</v>
      </c>
      <c r="AR12" s="80">
        <v>17</v>
      </c>
      <c r="AS12" s="99">
        <v>0</v>
      </c>
      <c r="AT12" s="119">
        <f t="shared" si="26"/>
        <v>412</v>
      </c>
      <c r="AU12" s="80">
        <v>53</v>
      </c>
      <c r="AV12" s="80">
        <v>9</v>
      </c>
      <c r="AW12" s="80">
        <v>0</v>
      </c>
      <c r="AX12" s="80">
        <v>42</v>
      </c>
      <c r="AY12" s="80">
        <v>308</v>
      </c>
      <c r="AZ12" s="99">
        <v>0</v>
      </c>
      <c r="BA12" s="119">
        <f t="shared" si="27"/>
        <v>69</v>
      </c>
      <c r="BB12" s="96">
        <f t="shared" si="28"/>
        <v>51</v>
      </c>
      <c r="BC12" s="96">
        <f t="shared" si="29"/>
        <v>4</v>
      </c>
      <c r="BD12" s="97">
        <f t="shared" si="30"/>
        <v>0</v>
      </c>
      <c r="BE12" s="96">
        <f t="shared" si="31"/>
        <v>1</v>
      </c>
      <c r="BF12" s="96">
        <f t="shared" si="32"/>
        <v>13</v>
      </c>
      <c r="BG12" s="98">
        <f t="shared" si="33"/>
        <v>0</v>
      </c>
    </row>
    <row r="13" spans="1:59" x14ac:dyDescent="0.2">
      <c r="A13" s="94">
        <v>4</v>
      </c>
      <c r="B13" s="133" t="s">
        <v>842</v>
      </c>
      <c r="C13" s="121">
        <v>12</v>
      </c>
      <c r="D13" s="119">
        <f t="shared" si="8"/>
        <v>102</v>
      </c>
      <c r="E13" s="122">
        <v>66</v>
      </c>
      <c r="F13" s="80">
        <v>8</v>
      </c>
      <c r="G13" s="80">
        <v>0</v>
      </c>
      <c r="H13" s="80">
        <v>9</v>
      </c>
      <c r="I13" s="80">
        <v>19</v>
      </c>
      <c r="J13" s="99">
        <v>0</v>
      </c>
      <c r="K13" s="119">
        <f t="shared" si="9"/>
        <v>451</v>
      </c>
      <c r="L13" s="80">
        <v>80</v>
      </c>
      <c r="M13" s="80">
        <v>20</v>
      </c>
      <c r="N13" s="80">
        <v>0</v>
      </c>
      <c r="O13" s="80">
        <v>45</v>
      </c>
      <c r="P13" s="80">
        <v>306</v>
      </c>
      <c r="Q13" s="99">
        <v>0</v>
      </c>
      <c r="R13" s="119">
        <f t="shared" si="10"/>
        <v>553</v>
      </c>
      <c r="S13" s="96">
        <f t="shared" si="11"/>
        <v>146</v>
      </c>
      <c r="T13" s="96">
        <f t="shared" si="12"/>
        <v>28</v>
      </c>
      <c r="U13" s="96">
        <f t="shared" si="13"/>
        <v>0</v>
      </c>
      <c r="V13" s="96">
        <f t="shared" si="14"/>
        <v>54</v>
      </c>
      <c r="W13" s="96">
        <f t="shared" si="15"/>
        <v>325</v>
      </c>
      <c r="X13" s="96">
        <f t="shared" si="16"/>
        <v>0</v>
      </c>
      <c r="Y13" s="119">
        <f t="shared" si="17"/>
        <v>486</v>
      </c>
      <c r="Z13" s="96">
        <f t="shared" si="18"/>
        <v>99</v>
      </c>
      <c r="AA13" s="96">
        <f t="shared" si="19"/>
        <v>22</v>
      </c>
      <c r="AB13" s="97">
        <f t="shared" si="20"/>
        <v>0</v>
      </c>
      <c r="AC13" s="96">
        <f t="shared" si="21"/>
        <v>46</v>
      </c>
      <c r="AD13" s="96">
        <f t="shared" si="22"/>
        <v>319</v>
      </c>
      <c r="AE13" s="98">
        <f t="shared" si="23"/>
        <v>0</v>
      </c>
      <c r="AF13" s="119">
        <f t="shared" si="24"/>
        <v>448</v>
      </c>
      <c r="AG13" s="80">
        <v>88</v>
      </c>
      <c r="AH13" s="80">
        <v>11</v>
      </c>
      <c r="AI13" s="80">
        <v>0</v>
      </c>
      <c r="AJ13" s="80">
        <v>43</v>
      </c>
      <c r="AK13" s="80">
        <v>306</v>
      </c>
      <c r="AL13" s="80">
        <v>0</v>
      </c>
      <c r="AM13" s="97">
        <f t="shared" si="25"/>
        <v>38</v>
      </c>
      <c r="AN13" s="80">
        <v>11</v>
      </c>
      <c r="AO13" s="80">
        <v>11</v>
      </c>
      <c r="AP13" s="80">
        <v>0</v>
      </c>
      <c r="AQ13" s="80">
        <v>3</v>
      </c>
      <c r="AR13" s="80">
        <v>13</v>
      </c>
      <c r="AS13" s="99">
        <v>0</v>
      </c>
      <c r="AT13" s="119">
        <f t="shared" si="26"/>
        <v>454</v>
      </c>
      <c r="AU13" s="80">
        <v>82</v>
      </c>
      <c r="AV13" s="80">
        <v>16</v>
      </c>
      <c r="AW13" s="80">
        <v>0</v>
      </c>
      <c r="AX13" s="80">
        <v>37</v>
      </c>
      <c r="AY13" s="80">
        <v>319</v>
      </c>
      <c r="AZ13" s="99">
        <v>0</v>
      </c>
      <c r="BA13" s="119">
        <f t="shared" si="27"/>
        <v>67</v>
      </c>
      <c r="BB13" s="96">
        <f t="shared" si="28"/>
        <v>47</v>
      </c>
      <c r="BC13" s="96">
        <f t="shared" si="29"/>
        <v>6</v>
      </c>
      <c r="BD13" s="97">
        <f t="shared" si="30"/>
        <v>0</v>
      </c>
      <c r="BE13" s="96">
        <f t="shared" si="31"/>
        <v>8</v>
      </c>
      <c r="BF13" s="96">
        <f t="shared" si="32"/>
        <v>6</v>
      </c>
      <c r="BG13" s="98">
        <f t="shared" si="33"/>
        <v>0</v>
      </c>
    </row>
    <row r="14" spans="1:59" x14ac:dyDescent="0.2">
      <c r="A14" s="94">
        <v>5</v>
      </c>
      <c r="B14" s="133" t="s">
        <v>837</v>
      </c>
      <c r="C14" s="121">
        <v>17</v>
      </c>
      <c r="D14" s="119">
        <f t="shared" si="8"/>
        <v>2</v>
      </c>
      <c r="E14" s="122">
        <v>0</v>
      </c>
      <c r="F14" s="80">
        <v>0</v>
      </c>
      <c r="G14" s="80">
        <v>0</v>
      </c>
      <c r="H14" s="80">
        <v>0</v>
      </c>
      <c r="I14" s="80">
        <v>2</v>
      </c>
      <c r="J14" s="99">
        <v>0</v>
      </c>
      <c r="K14" s="119">
        <f t="shared" si="9"/>
        <v>354</v>
      </c>
      <c r="L14" s="80">
        <v>0</v>
      </c>
      <c r="M14" s="80">
        <v>0</v>
      </c>
      <c r="N14" s="80">
        <v>0</v>
      </c>
      <c r="O14" s="80">
        <v>0</v>
      </c>
      <c r="P14" s="80">
        <v>354</v>
      </c>
      <c r="Q14" s="99">
        <v>0</v>
      </c>
      <c r="R14" s="119">
        <f t="shared" si="10"/>
        <v>356</v>
      </c>
      <c r="S14" s="96">
        <f t="shared" si="11"/>
        <v>0</v>
      </c>
      <c r="T14" s="96">
        <f t="shared" si="12"/>
        <v>0</v>
      </c>
      <c r="U14" s="96">
        <f t="shared" si="13"/>
        <v>0</v>
      </c>
      <c r="V14" s="96">
        <f t="shared" si="14"/>
        <v>0</v>
      </c>
      <c r="W14" s="96">
        <f t="shared" si="15"/>
        <v>356</v>
      </c>
      <c r="X14" s="96">
        <f t="shared" si="16"/>
        <v>0</v>
      </c>
      <c r="Y14" s="119">
        <f t="shared" si="17"/>
        <v>353</v>
      </c>
      <c r="Z14" s="96">
        <f t="shared" si="18"/>
        <v>0</v>
      </c>
      <c r="AA14" s="96">
        <f t="shared" si="19"/>
        <v>0</v>
      </c>
      <c r="AB14" s="97">
        <f t="shared" si="20"/>
        <v>0</v>
      </c>
      <c r="AC14" s="96">
        <f t="shared" si="21"/>
        <v>0</v>
      </c>
      <c r="AD14" s="96">
        <f t="shared" si="22"/>
        <v>353</v>
      </c>
      <c r="AE14" s="98">
        <f t="shared" si="23"/>
        <v>0</v>
      </c>
      <c r="AF14" s="119">
        <f t="shared" si="24"/>
        <v>340</v>
      </c>
      <c r="AG14" s="80">
        <v>0</v>
      </c>
      <c r="AH14" s="80">
        <v>0</v>
      </c>
      <c r="AI14" s="80">
        <v>0</v>
      </c>
      <c r="AJ14" s="80">
        <v>0</v>
      </c>
      <c r="AK14" s="80">
        <v>340</v>
      </c>
      <c r="AL14" s="80">
        <v>0</v>
      </c>
      <c r="AM14" s="97">
        <f t="shared" si="25"/>
        <v>13</v>
      </c>
      <c r="AN14" s="80">
        <v>0</v>
      </c>
      <c r="AO14" s="80">
        <v>0</v>
      </c>
      <c r="AP14" s="80">
        <v>0</v>
      </c>
      <c r="AQ14" s="80">
        <v>0</v>
      </c>
      <c r="AR14" s="80">
        <v>13</v>
      </c>
      <c r="AS14" s="99">
        <v>0</v>
      </c>
      <c r="AT14" s="119">
        <f t="shared" si="26"/>
        <v>353</v>
      </c>
      <c r="AU14" s="80">
        <v>0</v>
      </c>
      <c r="AV14" s="80">
        <v>0</v>
      </c>
      <c r="AW14" s="80">
        <v>0</v>
      </c>
      <c r="AX14" s="80">
        <v>0</v>
      </c>
      <c r="AY14" s="80">
        <v>353</v>
      </c>
      <c r="AZ14" s="99">
        <v>0</v>
      </c>
      <c r="BA14" s="119">
        <f t="shared" si="27"/>
        <v>3</v>
      </c>
      <c r="BB14" s="96">
        <f t="shared" si="28"/>
        <v>0</v>
      </c>
      <c r="BC14" s="96">
        <f t="shared" si="29"/>
        <v>0</v>
      </c>
      <c r="BD14" s="97">
        <f t="shared" si="30"/>
        <v>0</v>
      </c>
      <c r="BE14" s="96">
        <f t="shared" si="31"/>
        <v>0</v>
      </c>
      <c r="BF14" s="96">
        <f t="shared" si="32"/>
        <v>3</v>
      </c>
      <c r="BG14" s="98">
        <f t="shared" si="33"/>
        <v>0</v>
      </c>
    </row>
    <row r="15" spans="1:59" x14ac:dyDescent="0.2">
      <c r="A15" s="94">
        <v>6</v>
      </c>
      <c r="B15" s="133" t="s">
        <v>838</v>
      </c>
      <c r="C15" s="121">
        <v>18</v>
      </c>
      <c r="D15" s="119">
        <f t="shared" si="8"/>
        <v>1</v>
      </c>
      <c r="E15" s="122">
        <v>0</v>
      </c>
      <c r="F15" s="80">
        <v>0</v>
      </c>
      <c r="G15" s="80">
        <v>0</v>
      </c>
      <c r="H15" s="80">
        <v>0</v>
      </c>
      <c r="I15" s="80">
        <v>1</v>
      </c>
      <c r="J15" s="99">
        <v>0</v>
      </c>
      <c r="K15" s="119">
        <f t="shared" si="9"/>
        <v>343</v>
      </c>
      <c r="L15" s="80">
        <v>0</v>
      </c>
      <c r="M15" s="80">
        <v>0</v>
      </c>
      <c r="N15" s="80">
        <v>0</v>
      </c>
      <c r="O15" s="80">
        <v>0</v>
      </c>
      <c r="P15" s="80">
        <v>343</v>
      </c>
      <c r="Q15" s="99">
        <v>0</v>
      </c>
      <c r="R15" s="119">
        <f t="shared" si="10"/>
        <v>344</v>
      </c>
      <c r="S15" s="96">
        <f t="shared" si="11"/>
        <v>0</v>
      </c>
      <c r="T15" s="96">
        <f t="shared" si="12"/>
        <v>0</v>
      </c>
      <c r="U15" s="96">
        <f t="shared" si="13"/>
        <v>0</v>
      </c>
      <c r="V15" s="96">
        <f t="shared" si="14"/>
        <v>0</v>
      </c>
      <c r="W15" s="96">
        <f t="shared" si="15"/>
        <v>344</v>
      </c>
      <c r="X15" s="96">
        <f t="shared" si="16"/>
        <v>0</v>
      </c>
      <c r="Y15" s="119">
        <f t="shared" si="17"/>
        <v>336</v>
      </c>
      <c r="Z15" s="96">
        <f t="shared" si="18"/>
        <v>0</v>
      </c>
      <c r="AA15" s="96">
        <f t="shared" si="19"/>
        <v>0</v>
      </c>
      <c r="AB15" s="97">
        <f t="shared" si="20"/>
        <v>0</v>
      </c>
      <c r="AC15" s="96">
        <f t="shared" si="21"/>
        <v>0</v>
      </c>
      <c r="AD15" s="96">
        <f t="shared" si="22"/>
        <v>336</v>
      </c>
      <c r="AE15" s="98">
        <f t="shared" si="23"/>
        <v>0</v>
      </c>
      <c r="AF15" s="119">
        <f t="shared" si="24"/>
        <v>326</v>
      </c>
      <c r="AG15" s="80">
        <v>0</v>
      </c>
      <c r="AH15" s="80">
        <v>0</v>
      </c>
      <c r="AI15" s="80">
        <v>0</v>
      </c>
      <c r="AJ15" s="80">
        <v>0</v>
      </c>
      <c r="AK15" s="80">
        <v>326</v>
      </c>
      <c r="AL15" s="80">
        <v>0</v>
      </c>
      <c r="AM15" s="97">
        <f t="shared" si="25"/>
        <v>10</v>
      </c>
      <c r="AN15" s="80">
        <v>0</v>
      </c>
      <c r="AO15" s="80">
        <v>0</v>
      </c>
      <c r="AP15" s="80">
        <v>0</v>
      </c>
      <c r="AQ15" s="80">
        <v>0</v>
      </c>
      <c r="AR15" s="80">
        <v>10</v>
      </c>
      <c r="AS15" s="99">
        <v>0</v>
      </c>
      <c r="AT15" s="119">
        <f t="shared" si="26"/>
        <v>336</v>
      </c>
      <c r="AU15" s="80">
        <v>0</v>
      </c>
      <c r="AV15" s="80">
        <v>0</v>
      </c>
      <c r="AW15" s="80">
        <v>0</v>
      </c>
      <c r="AX15" s="80">
        <v>0</v>
      </c>
      <c r="AY15" s="80">
        <v>336</v>
      </c>
      <c r="AZ15" s="99">
        <v>0</v>
      </c>
      <c r="BA15" s="119">
        <f t="shared" si="27"/>
        <v>8</v>
      </c>
      <c r="BB15" s="96">
        <f t="shared" si="28"/>
        <v>0</v>
      </c>
      <c r="BC15" s="96">
        <f t="shared" si="29"/>
        <v>0</v>
      </c>
      <c r="BD15" s="97">
        <f t="shared" si="30"/>
        <v>0</v>
      </c>
      <c r="BE15" s="96">
        <f t="shared" si="31"/>
        <v>0</v>
      </c>
      <c r="BF15" s="96">
        <f t="shared" si="32"/>
        <v>8</v>
      </c>
      <c r="BG15" s="98">
        <f t="shared" si="33"/>
        <v>0</v>
      </c>
    </row>
    <row r="16" spans="1:59" x14ac:dyDescent="0.2">
      <c r="A16" s="94">
        <v>7</v>
      </c>
      <c r="B16" s="133" t="s">
        <v>839</v>
      </c>
      <c r="C16" s="121">
        <v>18</v>
      </c>
      <c r="D16" s="119">
        <f t="shared" si="8"/>
        <v>15</v>
      </c>
      <c r="E16" s="122">
        <v>0</v>
      </c>
      <c r="F16" s="80">
        <v>0</v>
      </c>
      <c r="G16" s="80">
        <v>0</v>
      </c>
      <c r="H16" s="80">
        <v>0</v>
      </c>
      <c r="I16" s="80">
        <v>15</v>
      </c>
      <c r="J16" s="99">
        <v>0</v>
      </c>
      <c r="K16" s="119">
        <f t="shared" si="9"/>
        <v>448</v>
      </c>
      <c r="L16" s="80">
        <v>0</v>
      </c>
      <c r="M16" s="80">
        <v>0</v>
      </c>
      <c r="N16" s="80">
        <v>0</v>
      </c>
      <c r="O16" s="80">
        <v>0</v>
      </c>
      <c r="P16" s="80">
        <v>448</v>
      </c>
      <c r="Q16" s="99">
        <v>0</v>
      </c>
      <c r="R16" s="119">
        <f t="shared" si="10"/>
        <v>463</v>
      </c>
      <c r="S16" s="96">
        <f t="shared" si="11"/>
        <v>0</v>
      </c>
      <c r="T16" s="96">
        <f t="shared" si="12"/>
        <v>0</v>
      </c>
      <c r="U16" s="96">
        <f t="shared" si="13"/>
        <v>0</v>
      </c>
      <c r="V16" s="96">
        <f t="shared" si="14"/>
        <v>0</v>
      </c>
      <c r="W16" s="96">
        <f t="shared" si="15"/>
        <v>463</v>
      </c>
      <c r="X16" s="96">
        <f t="shared" si="16"/>
        <v>0</v>
      </c>
      <c r="Y16" s="119">
        <f t="shared" si="17"/>
        <v>451</v>
      </c>
      <c r="Z16" s="96">
        <f t="shared" si="18"/>
        <v>0</v>
      </c>
      <c r="AA16" s="96">
        <f t="shared" si="19"/>
        <v>0</v>
      </c>
      <c r="AB16" s="97">
        <f t="shared" si="20"/>
        <v>0</v>
      </c>
      <c r="AC16" s="96">
        <f t="shared" si="21"/>
        <v>0</v>
      </c>
      <c r="AD16" s="96">
        <f t="shared" si="22"/>
        <v>451</v>
      </c>
      <c r="AE16" s="98">
        <f t="shared" si="23"/>
        <v>0</v>
      </c>
      <c r="AF16" s="119">
        <f t="shared" si="24"/>
        <v>441</v>
      </c>
      <c r="AG16" s="80">
        <v>0</v>
      </c>
      <c r="AH16" s="80">
        <v>0</v>
      </c>
      <c r="AI16" s="80">
        <v>0</v>
      </c>
      <c r="AJ16" s="80">
        <v>0</v>
      </c>
      <c r="AK16" s="80">
        <v>441</v>
      </c>
      <c r="AL16" s="80">
        <v>0</v>
      </c>
      <c r="AM16" s="97">
        <f t="shared" si="25"/>
        <v>10</v>
      </c>
      <c r="AN16" s="80">
        <v>0</v>
      </c>
      <c r="AO16" s="80">
        <v>0</v>
      </c>
      <c r="AP16" s="80">
        <v>0</v>
      </c>
      <c r="AQ16" s="80">
        <v>0</v>
      </c>
      <c r="AR16" s="80">
        <v>10</v>
      </c>
      <c r="AS16" s="99">
        <v>0</v>
      </c>
      <c r="AT16" s="119">
        <f t="shared" si="26"/>
        <v>451</v>
      </c>
      <c r="AU16" s="80">
        <v>0</v>
      </c>
      <c r="AV16" s="80">
        <v>0</v>
      </c>
      <c r="AW16" s="80">
        <v>0</v>
      </c>
      <c r="AX16" s="80">
        <v>0</v>
      </c>
      <c r="AY16" s="80">
        <v>451</v>
      </c>
      <c r="AZ16" s="99">
        <v>0</v>
      </c>
      <c r="BA16" s="119">
        <f t="shared" si="27"/>
        <v>12</v>
      </c>
      <c r="BB16" s="96">
        <f t="shared" si="28"/>
        <v>0</v>
      </c>
      <c r="BC16" s="96">
        <f t="shared" si="29"/>
        <v>0</v>
      </c>
      <c r="BD16" s="97">
        <f t="shared" si="30"/>
        <v>0</v>
      </c>
      <c r="BE16" s="96">
        <f t="shared" si="31"/>
        <v>0</v>
      </c>
      <c r="BF16" s="96">
        <f t="shared" si="32"/>
        <v>12</v>
      </c>
      <c r="BG16" s="98">
        <f t="shared" si="33"/>
        <v>0</v>
      </c>
    </row>
    <row r="17" spans="1:59" x14ac:dyDescent="0.2">
      <c r="A17" s="94">
        <v>8</v>
      </c>
      <c r="B17" s="133" t="s">
        <v>843</v>
      </c>
      <c r="C17" s="121">
        <v>6</v>
      </c>
      <c r="D17" s="119">
        <f t="shared" si="8"/>
        <v>45</v>
      </c>
      <c r="E17" s="122">
        <v>40</v>
      </c>
      <c r="F17" s="80">
        <v>2</v>
      </c>
      <c r="G17" s="80">
        <v>0</v>
      </c>
      <c r="H17" s="80">
        <v>2</v>
      </c>
      <c r="I17" s="80">
        <v>1</v>
      </c>
      <c r="J17" s="99">
        <v>0</v>
      </c>
      <c r="K17" s="119">
        <f t="shared" si="9"/>
        <v>512</v>
      </c>
      <c r="L17" s="80">
        <v>81</v>
      </c>
      <c r="M17" s="80">
        <v>12</v>
      </c>
      <c r="N17" s="80">
        <v>2</v>
      </c>
      <c r="O17" s="80">
        <v>59</v>
      </c>
      <c r="P17" s="80">
        <v>358</v>
      </c>
      <c r="Q17" s="99">
        <v>0</v>
      </c>
      <c r="R17" s="119">
        <f t="shared" si="10"/>
        <v>557</v>
      </c>
      <c r="S17" s="96">
        <f t="shared" si="11"/>
        <v>121</v>
      </c>
      <c r="T17" s="96">
        <f t="shared" si="12"/>
        <v>14</v>
      </c>
      <c r="U17" s="96">
        <f t="shared" si="13"/>
        <v>2</v>
      </c>
      <c r="V17" s="96">
        <f t="shared" si="14"/>
        <v>61</v>
      </c>
      <c r="W17" s="96">
        <f t="shared" si="15"/>
        <v>359</v>
      </c>
      <c r="X17" s="96">
        <f t="shared" si="16"/>
        <v>0</v>
      </c>
      <c r="Y17" s="119">
        <f t="shared" si="17"/>
        <v>506</v>
      </c>
      <c r="Z17" s="96">
        <f t="shared" si="18"/>
        <v>79</v>
      </c>
      <c r="AA17" s="96">
        <f t="shared" si="19"/>
        <v>12</v>
      </c>
      <c r="AB17" s="97">
        <f t="shared" si="20"/>
        <v>0</v>
      </c>
      <c r="AC17" s="96">
        <f t="shared" si="21"/>
        <v>57</v>
      </c>
      <c r="AD17" s="96">
        <f t="shared" si="22"/>
        <v>358</v>
      </c>
      <c r="AE17" s="98">
        <f t="shared" si="23"/>
        <v>0</v>
      </c>
      <c r="AF17" s="119">
        <f t="shared" si="24"/>
        <v>471</v>
      </c>
      <c r="AG17" s="80">
        <v>63</v>
      </c>
      <c r="AH17" s="80">
        <v>7</v>
      </c>
      <c r="AI17" s="80">
        <v>0</v>
      </c>
      <c r="AJ17" s="80">
        <v>53</v>
      </c>
      <c r="AK17" s="80">
        <v>348</v>
      </c>
      <c r="AL17" s="80">
        <v>0</v>
      </c>
      <c r="AM17" s="97">
        <f t="shared" si="25"/>
        <v>35</v>
      </c>
      <c r="AN17" s="80">
        <v>16</v>
      </c>
      <c r="AO17" s="80">
        <v>5</v>
      </c>
      <c r="AP17" s="80">
        <v>0</v>
      </c>
      <c r="AQ17" s="80">
        <v>4</v>
      </c>
      <c r="AR17" s="80">
        <v>10</v>
      </c>
      <c r="AS17" s="99">
        <v>0</v>
      </c>
      <c r="AT17" s="119">
        <f t="shared" si="26"/>
        <v>492</v>
      </c>
      <c r="AU17" s="80">
        <v>68</v>
      </c>
      <c r="AV17" s="80">
        <v>11</v>
      </c>
      <c r="AW17" s="80">
        <v>0</v>
      </c>
      <c r="AX17" s="80">
        <v>55</v>
      </c>
      <c r="AY17" s="80">
        <v>358</v>
      </c>
      <c r="AZ17" s="99">
        <v>0</v>
      </c>
      <c r="BA17" s="119">
        <f t="shared" si="27"/>
        <v>51</v>
      </c>
      <c r="BB17" s="96">
        <f t="shared" si="28"/>
        <v>42</v>
      </c>
      <c r="BC17" s="96">
        <f t="shared" si="29"/>
        <v>2</v>
      </c>
      <c r="BD17" s="97">
        <f t="shared" si="30"/>
        <v>2</v>
      </c>
      <c r="BE17" s="96">
        <f t="shared" si="31"/>
        <v>4</v>
      </c>
      <c r="BF17" s="96">
        <f t="shared" si="32"/>
        <v>1</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9" t="s">
        <v>57</v>
      </c>
      <c r="AV58" s="779"/>
      <c r="AW58" s="779"/>
      <c r="AX58" s="779"/>
      <c r="AY58" s="779"/>
      <c r="AZ58" s="779"/>
      <c r="BA58" s="779"/>
      <c r="BB58" s="779"/>
      <c r="BC58" s="779"/>
      <c r="BD58" s="66"/>
    </row>
    <row r="59" spans="1:59" x14ac:dyDescent="0.2">
      <c r="AV59" s="89" t="s">
        <v>433</v>
      </c>
    </row>
    <row r="60" spans="1:59" x14ac:dyDescent="0.2">
      <c r="AV60" s="263" t="s">
        <v>559</v>
      </c>
    </row>
    <row r="61" spans="1:59" x14ac:dyDescent="0.2">
      <c r="AV61" s="89"/>
    </row>
    <row r="62" spans="1:59" ht="16.5" x14ac:dyDescent="0.25">
      <c r="AF62" s="104" t="s">
        <v>856</v>
      </c>
      <c r="AK62" s="105" t="s">
        <v>849</v>
      </c>
      <c r="AL62" s="106"/>
      <c r="AM62" s="107"/>
      <c r="AN62" s="107"/>
      <c r="AO62" s="107"/>
      <c r="AP62" s="107"/>
      <c r="AQ62" s="108" t="s">
        <v>203</v>
      </c>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846</v>
      </c>
      <c r="AL64" s="76"/>
      <c r="AM64" s="76"/>
      <c r="AN64" s="76"/>
      <c r="AO64" s="76"/>
      <c r="AP64" s="76"/>
      <c r="AQ64" s="7" t="s">
        <v>124</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86" zoomScaleNormal="86" workbookViewId="0">
      <selection activeCell="B2" sqref="B2:AG2"/>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197</v>
      </c>
      <c r="C1" s="417"/>
      <c r="AH1" s="91"/>
    </row>
    <row r="2" spans="1:64" ht="30.75" customHeight="1" x14ac:dyDescent="0.2">
      <c r="B2" s="859" t="s">
        <v>859</v>
      </c>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8" t="s">
        <v>242</v>
      </c>
      <c r="AI2" s="858"/>
      <c r="AJ2" s="858"/>
      <c r="AK2" s="858"/>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250</v>
      </c>
      <c r="AL3" s="91"/>
    </row>
    <row r="4" spans="1:64" ht="42" customHeight="1" x14ac:dyDescent="0.2">
      <c r="A4" s="808" t="s">
        <v>224</v>
      </c>
      <c r="B4" s="854" t="s">
        <v>251</v>
      </c>
      <c r="C4" s="828" t="s">
        <v>199</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8" t="s">
        <v>200</v>
      </c>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9"/>
      <c r="BJ4" s="829"/>
      <c r="BK4" s="829"/>
      <c r="BL4" s="830"/>
    </row>
    <row r="5" spans="1:64" ht="15.75" customHeight="1" x14ac:dyDescent="0.2">
      <c r="A5" s="809"/>
      <c r="B5" s="855"/>
      <c r="C5" s="816" t="s">
        <v>201</v>
      </c>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6" t="s">
        <v>201</v>
      </c>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8"/>
    </row>
    <row r="6" spans="1:64" s="67" customFormat="1" ht="24" customHeight="1" x14ac:dyDescent="0.2">
      <c r="A6" s="853"/>
      <c r="B6" s="855"/>
      <c r="C6" s="175" t="s">
        <v>85</v>
      </c>
      <c r="D6" s="410" t="s">
        <v>697</v>
      </c>
      <c r="E6" s="409" t="s">
        <v>771</v>
      </c>
      <c r="F6" s="176" t="s">
        <v>698</v>
      </c>
      <c r="G6" s="176" t="s">
        <v>699</v>
      </c>
      <c r="H6" s="176" t="s">
        <v>772</v>
      </c>
      <c r="I6" s="176" t="s">
        <v>773</v>
      </c>
      <c r="J6" s="176" t="s">
        <v>700</v>
      </c>
      <c r="K6" s="176" t="s">
        <v>701</v>
      </c>
      <c r="L6" s="176" t="s">
        <v>702</v>
      </c>
      <c r="M6" s="176" t="s">
        <v>703</v>
      </c>
      <c r="N6" s="176" t="s">
        <v>704</v>
      </c>
      <c r="O6" s="176" t="s">
        <v>705</v>
      </c>
      <c r="P6" s="176" t="s">
        <v>706</v>
      </c>
      <c r="Q6" s="176" t="s">
        <v>707</v>
      </c>
      <c r="R6" s="176" t="s">
        <v>708</v>
      </c>
      <c r="S6" s="176" t="s">
        <v>774</v>
      </c>
      <c r="T6" s="176" t="s">
        <v>709</v>
      </c>
      <c r="U6" s="176" t="s">
        <v>710</v>
      </c>
      <c r="V6" s="176" t="s">
        <v>711</v>
      </c>
      <c r="W6" s="176" t="s">
        <v>712</v>
      </c>
      <c r="X6" s="176" t="s">
        <v>713</v>
      </c>
      <c r="Y6" s="176" t="s">
        <v>714</v>
      </c>
      <c r="Z6" s="176" t="s">
        <v>715</v>
      </c>
      <c r="AA6" s="176" t="s">
        <v>716</v>
      </c>
      <c r="AB6" s="176" t="s">
        <v>775</v>
      </c>
      <c r="AC6" s="176" t="s">
        <v>717</v>
      </c>
      <c r="AD6" s="401" t="s">
        <v>718</v>
      </c>
      <c r="AE6" s="404" t="s">
        <v>719</v>
      </c>
      <c r="AF6" s="401" t="s">
        <v>720</v>
      </c>
      <c r="AG6" s="401" t="s">
        <v>776</v>
      </c>
      <c r="AH6" s="175" t="s">
        <v>85</v>
      </c>
      <c r="AI6" s="410" t="s">
        <v>697</v>
      </c>
      <c r="AJ6" s="409" t="s">
        <v>771</v>
      </c>
      <c r="AK6" s="176" t="s">
        <v>698</v>
      </c>
      <c r="AL6" s="176" t="s">
        <v>699</v>
      </c>
      <c r="AM6" s="176" t="s">
        <v>772</v>
      </c>
      <c r="AN6" s="176" t="s">
        <v>773</v>
      </c>
      <c r="AO6" s="176" t="s">
        <v>700</v>
      </c>
      <c r="AP6" s="176" t="s">
        <v>701</v>
      </c>
      <c r="AQ6" s="176" t="s">
        <v>702</v>
      </c>
      <c r="AR6" s="176" t="s">
        <v>703</v>
      </c>
      <c r="AS6" s="176" t="s">
        <v>704</v>
      </c>
      <c r="AT6" s="176" t="s">
        <v>705</v>
      </c>
      <c r="AU6" s="176" t="s">
        <v>706</v>
      </c>
      <c r="AV6" s="176" t="s">
        <v>707</v>
      </c>
      <c r="AW6" s="176" t="s">
        <v>708</v>
      </c>
      <c r="AX6" s="176" t="s">
        <v>774</v>
      </c>
      <c r="AY6" s="176" t="s">
        <v>709</v>
      </c>
      <c r="AZ6" s="176" t="s">
        <v>710</v>
      </c>
      <c r="BA6" s="176" t="s">
        <v>711</v>
      </c>
      <c r="BB6" s="176" t="s">
        <v>712</v>
      </c>
      <c r="BC6" s="176" t="s">
        <v>713</v>
      </c>
      <c r="BD6" s="176" t="s">
        <v>714</v>
      </c>
      <c r="BE6" s="176" t="s">
        <v>715</v>
      </c>
      <c r="BF6" s="176" t="s">
        <v>716</v>
      </c>
      <c r="BG6" s="176" t="s">
        <v>775</v>
      </c>
      <c r="BH6" s="176" t="s">
        <v>717</v>
      </c>
      <c r="BI6" s="401" t="s">
        <v>718</v>
      </c>
      <c r="BJ6" s="404" t="s">
        <v>719</v>
      </c>
      <c r="BK6" s="401" t="s">
        <v>720</v>
      </c>
      <c r="BL6" s="177" t="s">
        <v>776</v>
      </c>
    </row>
    <row r="7" spans="1:64" x14ac:dyDescent="0.2">
      <c r="A7" s="185"/>
      <c r="B7" s="186" t="s">
        <v>85</v>
      </c>
      <c r="C7" s="119">
        <f>D7+E7+F7+G7+H7+I7+J7+K7+L7+M7+N7+O7+P7+Q7+R7+S7+T7+U7+V7+W7+X7+Y7+Z7+AA7+AB7+AC7+AD7+AE7+AF7+AG7</f>
        <v>28</v>
      </c>
      <c r="D7" s="96">
        <f>SUM(D8:D49)</f>
        <v>24</v>
      </c>
      <c r="E7" s="96">
        <f t="shared" ref="E7:AG7" si="0">SUM(E8:E49)</f>
        <v>2</v>
      </c>
      <c r="F7" s="96">
        <f t="shared" si="0"/>
        <v>1</v>
      </c>
      <c r="G7" s="96">
        <f t="shared" si="0"/>
        <v>0</v>
      </c>
      <c r="H7" s="96">
        <f t="shared" si="0"/>
        <v>0</v>
      </c>
      <c r="I7" s="96">
        <f t="shared" si="0"/>
        <v>0</v>
      </c>
      <c r="J7" s="96">
        <f t="shared" si="0"/>
        <v>1</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40</v>
      </c>
      <c r="AI7" s="96">
        <f>SUM(AI8:AI49)</f>
        <v>31</v>
      </c>
      <c r="AJ7" s="96">
        <f t="shared" ref="AJ7:BH7" si="1">SUM(AJ8:AJ49)</f>
        <v>0</v>
      </c>
      <c r="AK7" s="96">
        <f t="shared" si="1"/>
        <v>7</v>
      </c>
      <c r="AL7" s="96">
        <f t="shared" si="1"/>
        <v>0</v>
      </c>
      <c r="AM7" s="96">
        <f t="shared" si="1"/>
        <v>0</v>
      </c>
      <c r="AN7" s="96">
        <f t="shared" si="1"/>
        <v>0</v>
      </c>
      <c r="AO7" s="96">
        <f t="shared" si="1"/>
        <v>0</v>
      </c>
      <c r="AP7" s="96">
        <f t="shared" si="1"/>
        <v>0</v>
      </c>
      <c r="AQ7" s="96">
        <f t="shared" si="1"/>
        <v>0</v>
      </c>
      <c r="AR7" s="96">
        <f t="shared" si="1"/>
        <v>0</v>
      </c>
      <c r="AS7" s="96">
        <f t="shared" si="1"/>
        <v>1</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836</v>
      </c>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v>2</v>
      </c>
      <c r="B9" s="99" t="s">
        <v>840</v>
      </c>
      <c r="C9" s="119">
        <f t="shared" ref="C9:C49" si="3">D9+E9+F9+G9+H9+I9+J9+K9+L9+M9+N9+O9+P9+Q9+R9+S9+T9+U9+V9+W9+X9+Y9+Z9+AA9+AB9+AC9+AD9+AE9+AF9+AG9</f>
        <v>6</v>
      </c>
      <c r="D9" s="80">
        <v>6</v>
      </c>
      <c r="E9" s="80"/>
      <c r="F9" s="80"/>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21</v>
      </c>
      <c r="AI9" s="80">
        <v>17</v>
      </c>
      <c r="AJ9" s="80"/>
      <c r="AK9" s="80">
        <v>3</v>
      </c>
      <c r="AL9" s="80"/>
      <c r="AM9" s="80"/>
      <c r="AN9" s="80"/>
      <c r="AO9" s="80"/>
      <c r="AP9" s="80"/>
      <c r="AQ9" s="80"/>
      <c r="AR9" s="80"/>
      <c r="AS9" s="80">
        <v>1</v>
      </c>
      <c r="AT9" s="80"/>
      <c r="AU9" s="80"/>
      <c r="AV9" s="80"/>
      <c r="AW9" s="80"/>
      <c r="AX9" s="80"/>
      <c r="AY9" s="80"/>
      <c r="AZ9" s="80"/>
      <c r="BA9" s="80"/>
      <c r="BB9" s="80"/>
      <c r="BC9" s="80"/>
      <c r="BD9" s="80"/>
      <c r="BE9" s="80"/>
      <c r="BF9" s="80"/>
      <c r="BG9" s="80"/>
      <c r="BH9" s="80"/>
      <c r="BI9" s="402"/>
      <c r="BJ9" s="402"/>
      <c r="BK9" s="402"/>
      <c r="BL9" s="99"/>
    </row>
    <row r="10" spans="1:64" x14ac:dyDescent="0.2">
      <c r="A10" s="94">
        <v>3</v>
      </c>
      <c r="B10" s="99" t="s">
        <v>841</v>
      </c>
      <c r="C10" s="119">
        <f t="shared" si="3"/>
        <v>16</v>
      </c>
      <c r="D10" s="80">
        <v>12</v>
      </c>
      <c r="E10" s="80">
        <v>2</v>
      </c>
      <c r="F10" s="80">
        <v>1</v>
      </c>
      <c r="G10" s="80"/>
      <c r="H10" s="80"/>
      <c r="I10" s="80"/>
      <c r="J10" s="80">
        <v>1</v>
      </c>
      <c r="K10" s="80"/>
      <c r="L10" s="80"/>
      <c r="M10" s="80"/>
      <c r="N10" s="80"/>
      <c r="O10" s="80"/>
      <c r="P10" s="80"/>
      <c r="Q10" s="80"/>
      <c r="R10" s="80"/>
      <c r="S10" s="80"/>
      <c r="T10" s="80"/>
      <c r="U10" s="80"/>
      <c r="V10" s="80"/>
      <c r="W10" s="80"/>
      <c r="X10" s="80"/>
      <c r="Y10" s="80"/>
      <c r="Z10" s="80"/>
      <c r="AA10" s="80"/>
      <c r="AB10" s="80"/>
      <c r="AC10" s="80"/>
      <c r="AD10" s="402"/>
      <c r="AE10" s="402"/>
      <c r="AF10" s="402"/>
      <c r="AG10" s="402"/>
      <c r="AH10" s="119">
        <f t="shared" si="4"/>
        <v>6</v>
      </c>
      <c r="AI10" s="80">
        <v>4</v>
      </c>
      <c r="AJ10" s="80"/>
      <c r="AK10" s="80">
        <v>2</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v>4</v>
      </c>
      <c r="B11" s="99" t="s">
        <v>842</v>
      </c>
      <c r="C11" s="119">
        <f t="shared" si="3"/>
        <v>5</v>
      </c>
      <c r="D11" s="80">
        <v>5</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4"/>
        <v>6</v>
      </c>
      <c r="AI11" s="80">
        <v>5</v>
      </c>
      <c r="AJ11" s="80"/>
      <c r="AK11" s="80"/>
      <c r="AL11" s="80"/>
      <c r="AM11" s="80"/>
      <c r="AN11" s="80"/>
      <c r="AO11" s="80"/>
      <c r="AP11" s="80"/>
      <c r="AQ11" s="80"/>
      <c r="AR11" s="80"/>
      <c r="AS11" s="80"/>
      <c r="AT11" s="80">
        <v>1</v>
      </c>
      <c r="AU11" s="80"/>
      <c r="AV11" s="80"/>
      <c r="AW11" s="80"/>
      <c r="AX11" s="80"/>
      <c r="AY11" s="80"/>
      <c r="AZ11" s="80"/>
      <c r="BA11" s="80"/>
      <c r="BB11" s="80"/>
      <c r="BC11" s="80"/>
      <c r="BD11" s="80"/>
      <c r="BE11" s="80"/>
      <c r="BF11" s="80"/>
      <c r="BG11" s="80"/>
      <c r="BH11" s="80"/>
      <c r="BI11" s="402"/>
      <c r="BJ11" s="402"/>
      <c r="BK11" s="402"/>
      <c r="BL11" s="99"/>
    </row>
    <row r="12" spans="1:64" x14ac:dyDescent="0.2">
      <c r="A12" s="94">
        <v>5</v>
      </c>
      <c r="B12" s="99" t="s">
        <v>837</v>
      </c>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1</v>
      </c>
      <c r="AI12" s="80"/>
      <c r="AJ12" s="80"/>
      <c r="AK12" s="80">
        <v>1</v>
      </c>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v>6</v>
      </c>
      <c r="B13" s="99" t="s">
        <v>838</v>
      </c>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1</v>
      </c>
      <c r="AI13" s="80">
        <v>1</v>
      </c>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v>7</v>
      </c>
      <c r="B14" s="99" t="s">
        <v>839</v>
      </c>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1</v>
      </c>
      <c r="AI14" s="80"/>
      <c r="AJ14" s="80"/>
      <c r="AK14" s="80">
        <v>1</v>
      </c>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v>8</v>
      </c>
      <c r="B15" s="99" t="s">
        <v>843</v>
      </c>
      <c r="C15" s="119">
        <f t="shared" si="3"/>
        <v>1</v>
      </c>
      <c r="D15" s="80">
        <v>1</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4</v>
      </c>
      <c r="AI15" s="80">
        <v>4</v>
      </c>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79" t="s">
        <v>57</v>
      </c>
      <c r="AZ51" s="779"/>
      <c r="BA51" s="779"/>
      <c r="BB51" s="779"/>
      <c r="BC51" s="779"/>
      <c r="BD51" s="779"/>
      <c r="BE51" s="779"/>
      <c r="BF51" s="779"/>
      <c r="BG51" s="779"/>
    </row>
    <row r="52" spans="1:64" ht="16.5" x14ac:dyDescent="0.25">
      <c r="AH52" s="104"/>
      <c r="AK52" s="105"/>
      <c r="AL52" s="106"/>
      <c r="AM52" s="106"/>
      <c r="AN52" s="107"/>
      <c r="AO52" s="107"/>
      <c r="AP52" s="107"/>
      <c r="AQ52" s="107"/>
      <c r="AR52" s="108"/>
      <c r="AS52" s="109"/>
      <c r="AT52" s="109"/>
      <c r="AU52" s="109"/>
      <c r="AV52" s="89" t="s">
        <v>433</v>
      </c>
      <c r="AW52" s="110"/>
      <c r="AY52" s="89"/>
    </row>
    <row r="53" spans="1:64" ht="16.5" x14ac:dyDescent="0.25">
      <c r="AH53" s="111"/>
      <c r="AK53" s="105"/>
      <c r="AL53" s="106"/>
      <c r="AM53" s="106"/>
      <c r="AN53" s="107"/>
      <c r="AO53" s="107"/>
      <c r="AP53" s="107"/>
      <c r="AQ53" s="107"/>
      <c r="AR53" s="112"/>
      <c r="AS53" s="112"/>
      <c r="AT53" s="112"/>
      <c r="AU53" s="263" t="s">
        <v>559</v>
      </c>
      <c r="AV53" s="110"/>
      <c r="AW53" s="110"/>
    </row>
    <row r="54" spans="1:64" x14ac:dyDescent="0.2">
      <c r="AH54" s="76"/>
      <c r="AK54" s="7"/>
      <c r="AL54" s="76"/>
      <c r="AM54" s="76"/>
      <c r="AN54" s="76"/>
      <c r="AO54" s="76"/>
      <c r="AP54" s="76"/>
      <c r="AQ54" s="76"/>
      <c r="AR54" s="7"/>
      <c r="AS54" s="76"/>
      <c r="AT54" s="76"/>
      <c r="AU54" s="411" t="s">
        <v>800</v>
      </c>
      <c r="AV54" s="76"/>
      <c r="AW54" s="76"/>
    </row>
    <row r="56" spans="1:64" ht="15.75" x14ac:dyDescent="0.25">
      <c r="B56" s="113" t="s">
        <v>204</v>
      </c>
    </row>
    <row r="57" spans="1:64" ht="16.5" x14ac:dyDescent="0.25">
      <c r="B57" s="67" t="s">
        <v>205</v>
      </c>
      <c r="AH57" s="104" t="s">
        <v>856</v>
      </c>
      <c r="AK57" s="105" t="s">
        <v>849</v>
      </c>
      <c r="AL57" s="106"/>
      <c r="AM57" s="106"/>
      <c r="AN57" s="107"/>
      <c r="AO57" s="107"/>
      <c r="AP57" s="107"/>
      <c r="AQ57" s="107"/>
      <c r="AR57" s="108" t="s">
        <v>203</v>
      </c>
      <c r="AS57" s="109"/>
      <c r="AT57" s="109"/>
      <c r="AU57" s="109"/>
      <c r="AV57" s="110"/>
      <c r="AW57" s="110"/>
    </row>
    <row r="58" spans="1:64" ht="14.25" customHeight="1" x14ac:dyDescent="0.25">
      <c r="B58" s="67" t="s">
        <v>570</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846</v>
      </c>
      <c r="AL59" s="76"/>
      <c r="AM59" s="76"/>
      <c r="AN59" s="76"/>
      <c r="AO59" s="76"/>
      <c r="AP59" s="76"/>
      <c r="AQ59" s="76"/>
      <c r="AR59" s="7" t="s">
        <v>124</v>
      </c>
      <c r="AS59" s="76"/>
      <c r="AT59" s="76"/>
      <c r="AU59" s="76"/>
      <c r="AV59" s="76"/>
      <c r="AW59" s="76"/>
    </row>
    <row r="60" spans="1:64" ht="15" customHeight="1" x14ac:dyDescent="0.2">
      <c r="B60" s="856" t="s">
        <v>599</v>
      </c>
      <c r="C60" s="856"/>
      <c r="D60" s="856"/>
      <c r="E60" s="856"/>
      <c r="F60" s="856"/>
      <c r="G60" s="856"/>
      <c r="H60" s="856"/>
      <c r="I60" s="856"/>
      <c r="J60" s="856"/>
      <c r="K60" s="856"/>
      <c r="L60" s="856"/>
      <c r="M60" s="856"/>
      <c r="N60" s="856"/>
      <c r="O60" s="856"/>
      <c r="P60" s="856"/>
      <c r="Q60" s="856"/>
      <c r="R60" s="856"/>
      <c r="S60" s="856"/>
      <c r="T60" s="856"/>
      <c r="U60" s="856"/>
      <c r="V60" s="856"/>
      <c r="W60" s="856"/>
      <c r="X60" s="856"/>
      <c r="Y60" s="856"/>
      <c r="Z60" s="856"/>
      <c r="AA60" s="856"/>
      <c r="AB60" s="856"/>
      <c r="AC60" s="856"/>
      <c r="AD60" s="856"/>
      <c r="AE60" s="856"/>
      <c r="AF60" s="856"/>
      <c r="AG60" s="856"/>
      <c r="AH60" s="856"/>
      <c r="AI60" s="856"/>
      <c r="AJ60" s="856"/>
      <c r="AK60" s="856"/>
      <c r="AL60" s="856"/>
      <c r="AM60" s="856"/>
      <c r="AN60" s="856"/>
      <c r="AO60" s="856"/>
      <c r="AP60" s="856"/>
      <c r="AQ60" s="856"/>
      <c r="AR60" s="856"/>
      <c r="AS60" s="856"/>
    </row>
    <row r="61" spans="1:64" ht="15" customHeight="1" x14ac:dyDescent="0.2">
      <c r="B61" s="856" t="s">
        <v>600</v>
      </c>
      <c r="C61" s="856"/>
      <c r="D61" s="856"/>
      <c r="E61" s="856"/>
      <c r="F61" s="856"/>
      <c r="G61" s="856"/>
      <c r="H61" s="856"/>
      <c r="I61" s="856"/>
      <c r="J61" s="856"/>
      <c r="K61" s="856"/>
      <c r="L61" s="856"/>
      <c r="M61" s="856"/>
      <c r="N61" s="856"/>
      <c r="O61" s="856"/>
      <c r="P61" s="856"/>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6"/>
      <c r="AP61" s="856"/>
      <c r="AQ61" s="856"/>
      <c r="AR61" s="856"/>
      <c r="AS61" s="856"/>
    </row>
    <row r="62" spans="1:64" ht="15" customHeight="1" x14ac:dyDescent="0.2">
      <c r="B62" s="856" t="s">
        <v>601</v>
      </c>
      <c r="C62" s="856"/>
      <c r="D62" s="856"/>
      <c r="E62" s="856"/>
      <c r="F62" s="856"/>
      <c r="G62" s="856"/>
      <c r="H62" s="856"/>
      <c r="I62" s="856"/>
      <c r="J62" s="856"/>
      <c r="K62" s="856"/>
      <c r="L62" s="856"/>
      <c r="M62" s="856"/>
      <c r="N62" s="856"/>
      <c r="O62" s="856"/>
      <c r="P62" s="856"/>
      <c r="Q62" s="856"/>
      <c r="R62" s="856"/>
      <c r="S62" s="856"/>
      <c r="T62" s="856"/>
      <c r="U62" s="856"/>
      <c r="V62" s="856"/>
      <c r="W62" s="856"/>
      <c r="X62" s="856"/>
      <c r="Y62" s="856"/>
      <c r="Z62" s="856"/>
      <c r="AA62" s="856"/>
      <c r="AB62" s="856"/>
      <c r="AC62" s="856"/>
      <c r="AD62" s="856"/>
      <c r="AE62" s="856"/>
      <c r="AF62" s="856"/>
      <c r="AG62" s="856"/>
      <c r="AH62" s="856"/>
      <c r="AI62" s="856"/>
      <c r="AJ62" s="856"/>
      <c r="AK62" s="856"/>
      <c r="AL62" s="856"/>
      <c r="AM62" s="856"/>
      <c r="AN62" s="856"/>
      <c r="AO62" s="856"/>
      <c r="AP62" s="856"/>
      <c r="AQ62" s="856"/>
      <c r="AR62" s="856"/>
      <c r="AS62" s="856"/>
    </row>
    <row r="63" spans="1:64" ht="15" customHeight="1" x14ac:dyDescent="0.2">
      <c r="B63" s="857" t="s">
        <v>602</v>
      </c>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row>
    <row r="64" spans="1:64" ht="15" customHeight="1" x14ac:dyDescent="0.2">
      <c r="B64" s="857" t="s">
        <v>603</v>
      </c>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row>
    <row r="65" spans="2:45" ht="15" customHeight="1" x14ac:dyDescent="0.2">
      <c r="B65" s="857" t="s">
        <v>604</v>
      </c>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row>
    <row r="66" spans="2:45" ht="15" customHeight="1" x14ac:dyDescent="0.2">
      <c r="B66" s="857" t="s">
        <v>605</v>
      </c>
      <c r="C66" s="857"/>
      <c r="D66" s="857"/>
      <c r="E66" s="857"/>
      <c r="F66" s="857"/>
      <c r="G66" s="857"/>
      <c r="H66" s="857"/>
      <c r="I66" s="857"/>
      <c r="J66" s="857"/>
      <c r="K66" s="857"/>
      <c r="L66" s="857"/>
      <c r="M66" s="857"/>
      <c r="N66" s="857"/>
      <c r="O66" s="857"/>
      <c r="P66" s="857"/>
      <c r="Q66" s="857"/>
      <c r="R66" s="857"/>
      <c r="S66" s="857"/>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row>
    <row r="67" spans="2:45" ht="15" customHeight="1" x14ac:dyDescent="0.2">
      <c r="B67" s="856" t="s">
        <v>606</v>
      </c>
      <c r="C67" s="856"/>
      <c r="D67" s="856"/>
      <c r="E67" s="856"/>
      <c r="F67" s="856"/>
      <c r="G67" s="856"/>
      <c r="H67" s="856"/>
      <c r="I67" s="856"/>
      <c r="J67" s="856"/>
      <c r="K67" s="856"/>
      <c r="L67" s="856"/>
      <c r="M67" s="856"/>
      <c r="N67" s="856"/>
      <c r="O67" s="856"/>
      <c r="P67" s="856"/>
      <c r="Q67" s="856"/>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856"/>
      <c r="AS67" s="856"/>
    </row>
    <row r="68" spans="2:45" ht="15" customHeight="1" x14ac:dyDescent="0.2">
      <c r="B68" s="857" t="s">
        <v>607</v>
      </c>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row>
    <row r="69" spans="2:45" ht="30" customHeight="1" x14ac:dyDescent="0.2">
      <c r="B69" s="857" t="s">
        <v>608</v>
      </c>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row>
    <row r="70" spans="2:45" ht="15" customHeight="1" x14ac:dyDescent="0.2">
      <c r="B70" s="857" t="s">
        <v>609</v>
      </c>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row>
    <row r="71" spans="2:45" ht="30" customHeight="1" x14ac:dyDescent="0.2">
      <c r="B71" s="857" t="s">
        <v>610</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c r="Z71" s="857"/>
      <c r="AA71" s="857"/>
      <c r="AB71" s="857"/>
      <c r="AC71" s="857"/>
      <c r="AD71" s="857"/>
      <c r="AE71" s="857"/>
      <c r="AF71" s="857"/>
      <c r="AG71" s="857"/>
      <c r="AH71" s="857"/>
      <c r="AI71" s="857"/>
      <c r="AJ71" s="857"/>
      <c r="AK71" s="857"/>
      <c r="AL71" s="857"/>
      <c r="AM71" s="857"/>
      <c r="AN71" s="857"/>
      <c r="AO71" s="857"/>
      <c r="AP71" s="857"/>
      <c r="AQ71" s="857"/>
      <c r="AR71" s="857"/>
      <c r="AS71" s="857"/>
    </row>
    <row r="72" spans="2:45" ht="15" customHeight="1" x14ac:dyDescent="0.2">
      <c r="B72" s="857" t="s">
        <v>611</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857"/>
      <c r="AC72" s="857"/>
      <c r="AD72" s="857"/>
      <c r="AE72" s="857"/>
      <c r="AF72" s="857"/>
      <c r="AG72" s="857"/>
      <c r="AH72" s="857"/>
      <c r="AI72" s="857"/>
      <c r="AJ72" s="857"/>
      <c r="AK72" s="857"/>
      <c r="AL72" s="857"/>
      <c r="AM72" s="857"/>
      <c r="AN72" s="857"/>
      <c r="AO72" s="857"/>
      <c r="AP72" s="857"/>
      <c r="AQ72" s="857"/>
      <c r="AR72" s="857"/>
      <c r="AS72" s="857"/>
    </row>
    <row r="73" spans="2:45" ht="15" customHeight="1" x14ac:dyDescent="0.2">
      <c r="B73" s="856" t="s">
        <v>612</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6"/>
      <c r="AL73" s="856"/>
      <c r="AM73" s="856"/>
      <c r="AN73" s="856"/>
      <c r="AO73" s="856"/>
      <c r="AP73" s="856"/>
      <c r="AQ73" s="856"/>
      <c r="AR73" s="856"/>
      <c r="AS73" s="856"/>
    </row>
    <row r="74" spans="2:45" ht="15" customHeight="1" x14ac:dyDescent="0.2">
      <c r="B74" s="857" t="s">
        <v>613</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c r="Z74" s="857"/>
      <c r="AA74" s="857"/>
      <c r="AB74" s="857"/>
      <c r="AC74" s="857"/>
      <c r="AD74" s="857"/>
      <c r="AE74" s="857"/>
      <c r="AF74" s="857"/>
      <c r="AG74" s="857"/>
      <c r="AH74" s="857"/>
      <c r="AI74" s="857"/>
      <c r="AJ74" s="857"/>
      <c r="AK74" s="857"/>
      <c r="AL74" s="857"/>
      <c r="AM74" s="857"/>
      <c r="AN74" s="857"/>
      <c r="AO74" s="857"/>
      <c r="AP74" s="857"/>
      <c r="AQ74" s="857"/>
      <c r="AR74" s="857"/>
      <c r="AS74" s="857"/>
    </row>
    <row r="75" spans="2:45" ht="15" customHeight="1" x14ac:dyDescent="0.2">
      <c r="B75" s="857" t="s">
        <v>614</v>
      </c>
      <c r="C75" s="857"/>
      <c r="D75" s="857"/>
      <c r="E75" s="857"/>
      <c r="F75" s="857"/>
      <c r="G75" s="857"/>
      <c r="H75" s="857"/>
      <c r="I75" s="857"/>
      <c r="J75" s="857"/>
      <c r="K75" s="857"/>
      <c r="L75" s="857"/>
      <c r="M75" s="857"/>
      <c r="N75" s="857"/>
      <c r="O75" s="857"/>
      <c r="P75" s="857"/>
      <c r="Q75" s="857"/>
      <c r="R75" s="857"/>
      <c r="S75" s="857"/>
      <c r="T75" s="857"/>
      <c r="U75" s="857"/>
      <c r="V75" s="857"/>
      <c r="W75" s="857"/>
      <c r="X75" s="857"/>
      <c r="Y75" s="857"/>
      <c r="Z75" s="857"/>
      <c r="AA75" s="857"/>
      <c r="AB75" s="857"/>
      <c r="AC75" s="857"/>
      <c r="AD75" s="857"/>
      <c r="AE75" s="857"/>
      <c r="AF75" s="857"/>
      <c r="AG75" s="857"/>
      <c r="AH75" s="857"/>
      <c r="AI75" s="857"/>
      <c r="AJ75" s="857"/>
      <c r="AK75" s="857"/>
      <c r="AL75" s="857"/>
      <c r="AM75" s="857"/>
      <c r="AN75" s="857"/>
      <c r="AO75" s="857"/>
      <c r="AP75" s="857"/>
      <c r="AQ75" s="857"/>
      <c r="AR75" s="857"/>
      <c r="AS75" s="857"/>
    </row>
    <row r="76" spans="2:45" ht="15" customHeight="1" x14ac:dyDescent="0.2">
      <c r="B76" s="857" t="s">
        <v>615</v>
      </c>
      <c r="C76" s="857"/>
      <c r="D76" s="857"/>
      <c r="E76" s="857"/>
      <c r="F76" s="857"/>
      <c r="G76" s="857"/>
      <c r="H76" s="857"/>
      <c r="I76" s="857"/>
      <c r="J76" s="857"/>
      <c r="K76" s="857"/>
      <c r="L76" s="857"/>
      <c r="M76" s="857"/>
      <c r="N76" s="857"/>
      <c r="O76" s="857"/>
      <c r="P76" s="857"/>
      <c r="Q76" s="857"/>
      <c r="R76" s="857"/>
      <c r="S76" s="857"/>
      <c r="T76" s="857"/>
      <c r="U76" s="857"/>
      <c r="V76" s="857"/>
      <c r="W76" s="857"/>
      <c r="X76" s="857"/>
      <c r="Y76" s="857"/>
      <c r="Z76" s="857"/>
      <c r="AA76" s="857"/>
      <c r="AB76" s="857"/>
      <c r="AC76" s="857"/>
      <c r="AD76" s="857"/>
      <c r="AE76" s="857"/>
      <c r="AF76" s="857"/>
      <c r="AG76" s="857"/>
      <c r="AH76" s="857"/>
      <c r="AI76" s="857"/>
      <c r="AJ76" s="857"/>
      <c r="AK76" s="857"/>
      <c r="AL76" s="857"/>
      <c r="AM76" s="857"/>
      <c r="AN76" s="857"/>
      <c r="AO76" s="857"/>
      <c r="AP76" s="857"/>
      <c r="AQ76" s="857"/>
      <c r="AR76" s="857"/>
      <c r="AS76" s="857"/>
    </row>
    <row r="77" spans="2:45" ht="15" customHeight="1" x14ac:dyDescent="0.2">
      <c r="B77" s="857" t="s">
        <v>616</v>
      </c>
      <c r="C77" s="857"/>
      <c r="D77" s="857"/>
      <c r="E77" s="857"/>
      <c r="F77" s="857"/>
      <c r="G77" s="857"/>
      <c r="H77" s="857"/>
      <c r="I77" s="857"/>
      <c r="J77" s="857"/>
      <c r="K77" s="857"/>
      <c r="L77" s="857"/>
      <c r="M77" s="857"/>
      <c r="N77" s="857"/>
      <c r="O77" s="857"/>
      <c r="P77" s="857"/>
      <c r="Q77" s="857"/>
      <c r="R77" s="857"/>
      <c r="S77" s="857"/>
      <c r="T77" s="857"/>
      <c r="U77" s="857"/>
      <c r="V77" s="857"/>
      <c r="W77" s="857"/>
      <c r="X77" s="857"/>
      <c r="Y77" s="857"/>
      <c r="Z77" s="857"/>
      <c r="AA77" s="857"/>
      <c r="AB77" s="857"/>
      <c r="AC77" s="857"/>
      <c r="AD77" s="857"/>
      <c r="AE77" s="857"/>
      <c r="AF77" s="857"/>
      <c r="AG77" s="857"/>
      <c r="AH77" s="857"/>
      <c r="AI77" s="857"/>
      <c r="AJ77" s="857"/>
      <c r="AK77" s="857"/>
      <c r="AL77" s="857"/>
      <c r="AM77" s="857"/>
      <c r="AN77" s="857"/>
      <c r="AO77" s="857"/>
      <c r="AP77" s="857"/>
      <c r="AQ77" s="857"/>
      <c r="AR77" s="857"/>
      <c r="AS77" s="857"/>
    </row>
    <row r="78" spans="2:45" ht="15" customHeight="1" x14ac:dyDescent="0.2">
      <c r="B78" s="857" t="s">
        <v>617</v>
      </c>
      <c r="C78" s="857"/>
      <c r="D78" s="857"/>
      <c r="E78" s="857"/>
      <c r="F78" s="857"/>
      <c r="G78" s="857"/>
      <c r="H78" s="857"/>
      <c r="I78" s="857"/>
      <c r="J78" s="857"/>
      <c r="K78" s="857"/>
      <c r="L78" s="857"/>
      <c r="M78" s="857"/>
      <c r="N78" s="857"/>
      <c r="O78" s="857"/>
      <c r="P78" s="857"/>
      <c r="Q78" s="857"/>
      <c r="R78" s="857"/>
      <c r="S78" s="857"/>
      <c r="T78" s="857"/>
      <c r="U78" s="857"/>
      <c r="V78" s="857"/>
      <c r="W78" s="857"/>
      <c r="X78" s="857"/>
      <c r="Y78" s="857"/>
      <c r="Z78" s="857"/>
      <c r="AA78" s="857"/>
      <c r="AB78" s="857"/>
      <c r="AC78" s="857"/>
      <c r="AD78" s="857"/>
      <c r="AE78" s="857"/>
      <c r="AF78" s="857"/>
      <c r="AG78" s="857"/>
      <c r="AH78" s="857"/>
      <c r="AI78" s="857"/>
      <c r="AJ78" s="857"/>
      <c r="AK78" s="857"/>
      <c r="AL78" s="857"/>
      <c r="AM78" s="857"/>
      <c r="AN78" s="857"/>
      <c r="AO78" s="857"/>
      <c r="AP78" s="857"/>
      <c r="AQ78" s="857"/>
      <c r="AR78" s="857"/>
      <c r="AS78" s="857"/>
    </row>
    <row r="79" spans="2:45" ht="15" customHeight="1" x14ac:dyDescent="0.2">
      <c r="B79" s="856" t="s">
        <v>618</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856"/>
      <c r="AL79" s="856"/>
      <c r="AM79" s="856"/>
      <c r="AN79" s="856"/>
      <c r="AO79" s="856"/>
      <c r="AP79" s="856"/>
      <c r="AQ79" s="856"/>
      <c r="AR79" s="856"/>
      <c r="AS79" s="856"/>
    </row>
    <row r="80" spans="2:45" ht="15" customHeight="1" x14ac:dyDescent="0.2">
      <c r="B80" s="857" t="s">
        <v>619</v>
      </c>
      <c r="C80" s="857"/>
      <c r="D80" s="857"/>
      <c r="E80" s="857"/>
      <c r="F80" s="857"/>
      <c r="G80" s="857"/>
      <c r="H80" s="857"/>
      <c r="I80" s="857"/>
      <c r="J80" s="857"/>
      <c r="K80" s="857"/>
      <c r="L80" s="857"/>
      <c r="M80" s="857"/>
      <c r="N80" s="857"/>
      <c r="O80" s="857"/>
      <c r="P80" s="857"/>
      <c r="Q80" s="857"/>
      <c r="R80" s="857"/>
      <c r="S80" s="857"/>
      <c r="T80" s="857"/>
      <c r="U80" s="857"/>
      <c r="V80" s="857"/>
      <c r="W80" s="857"/>
      <c r="X80" s="857"/>
      <c r="Y80" s="857"/>
      <c r="Z80" s="857"/>
      <c r="AA80" s="857"/>
      <c r="AB80" s="857"/>
      <c r="AC80" s="857"/>
      <c r="AD80" s="857"/>
      <c r="AE80" s="857"/>
      <c r="AF80" s="857"/>
      <c r="AG80" s="857"/>
      <c r="AH80" s="857"/>
      <c r="AI80" s="857"/>
      <c r="AJ80" s="857"/>
      <c r="AK80" s="857"/>
      <c r="AL80" s="857"/>
      <c r="AM80" s="857"/>
      <c r="AN80" s="857"/>
      <c r="AO80" s="857"/>
      <c r="AP80" s="857"/>
      <c r="AQ80" s="857"/>
      <c r="AR80" s="857"/>
      <c r="AS80" s="857"/>
    </row>
    <row r="81" spans="2:45" ht="30" customHeight="1" x14ac:dyDescent="0.2">
      <c r="B81" s="857" t="s">
        <v>620</v>
      </c>
      <c r="C81" s="857"/>
      <c r="D81" s="857"/>
      <c r="E81" s="857"/>
      <c r="F81" s="857"/>
      <c r="G81" s="857"/>
      <c r="H81" s="857"/>
      <c r="I81" s="857"/>
      <c r="J81" s="857"/>
      <c r="K81" s="857"/>
      <c r="L81" s="857"/>
      <c r="M81" s="857"/>
      <c r="N81" s="857"/>
      <c r="O81" s="857"/>
      <c r="P81" s="857"/>
      <c r="Q81" s="857"/>
      <c r="R81" s="857"/>
      <c r="S81" s="857"/>
      <c r="T81" s="857"/>
      <c r="U81" s="857"/>
      <c r="V81" s="857"/>
      <c r="W81" s="857"/>
      <c r="X81" s="857"/>
      <c r="Y81" s="857"/>
      <c r="Z81" s="857"/>
      <c r="AA81" s="857"/>
      <c r="AB81" s="857"/>
      <c r="AC81" s="857"/>
      <c r="AD81" s="857"/>
      <c r="AE81" s="857"/>
      <c r="AF81" s="857"/>
      <c r="AG81" s="857"/>
      <c r="AH81" s="857"/>
      <c r="AI81" s="857"/>
      <c r="AJ81" s="857"/>
      <c r="AK81" s="857"/>
      <c r="AL81" s="857"/>
      <c r="AM81" s="857"/>
      <c r="AN81" s="857"/>
      <c r="AO81" s="857"/>
      <c r="AP81" s="857"/>
      <c r="AQ81" s="857"/>
      <c r="AR81" s="857"/>
      <c r="AS81" s="857"/>
    </row>
    <row r="82" spans="2:45" ht="30" customHeight="1" x14ac:dyDescent="0.2">
      <c r="B82" s="857" t="s">
        <v>621</v>
      </c>
      <c r="C82" s="857"/>
      <c r="D82" s="857"/>
      <c r="E82" s="857"/>
      <c r="F82" s="857"/>
      <c r="G82" s="857"/>
      <c r="H82" s="857"/>
      <c r="I82" s="857"/>
      <c r="J82" s="857"/>
      <c r="K82" s="857"/>
      <c r="L82" s="857"/>
      <c r="M82" s="857"/>
      <c r="N82" s="857"/>
      <c r="O82" s="857"/>
      <c r="P82" s="857"/>
      <c r="Q82" s="857"/>
      <c r="R82" s="857"/>
      <c r="S82" s="857"/>
      <c r="T82" s="857"/>
      <c r="U82" s="857"/>
      <c r="V82" s="857"/>
      <c r="W82" s="857"/>
      <c r="X82" s="857"/>
      <c r="Y82" s="857"/>
      <c r="Z82" s="857"/>
      <c r="AA82" s="857"/>
      <c r="AB82" s="857"/>
      <c r="AC82" s="857"/>
      <c r="AD82" s="857"/>
      <c r="AE82" s="857"/>
      <c r="AF82" s="857"/>
      <c r="AG82" s="857"/>
      <c r="AH82" s="857"/>
      <c r="AI82" s="857"/>
      <c r="AJ82" s="857"/>
      <c r="AK82" s="857"/>
      <c r="AL82" s="857"/>
      <c r="AM82" s="857"/>
      <c r="AN82" s="857"/>
      <c r="AO82" s="857"/>
      <c r="AP82" s="857"/>
      <c r="AQ82" s="857"/>
      <c r="AR82" s="857"/>
      <c r="AS82" s="857"/>
    </row>
    <row r="83" spans="2:45" ht="30" customHeight="1" x14ac:dyDescent="0.2">
      <c r="B83" s="857" t="s">
        <v>622</v>
      </c>
      <c r="C83" s="857"/>
      <c r="D83" s="857"/>
      <c r="E83" s="857"/>
      <c r="F83" s="857"/>
      <c r="G83" s="857"/>
      <c r="H83" s="857"/>
      <c r="I83" s="857"/>
      <c r="J83" s="857"/>
      <c r="K83" s="857"/>
      <c r="L83" s="857"/>
      <c r="M83" s="857"/>
      <c r="N83" s="857"/>
      <c r="O83" s="857"/>
      <c r="P83" s="857"/>
      <c r="Q83" s="857"/>
      <c r="R83" s="857"/>
      <c r="S83" s="857"/>
      <c r="T83" s="857"/>
      <c r="U83" s="857"/>
      <c r="V83" s="857"/>
      <c r="W83" s="857"/>
      <c r="X83" s="857"/>
      <c r="Y83" s="857"/>
      <c r="Z83" s="857"/>
      <c r="AA83" s="857"/>
      <c r="AB83" s="857"/>
      <c r="AC83" s="857"/>
      <c r="AD83" s="857"/>
      <c r="AE83" s="857"/>
      <c r="AF83" s="857"/>
      <c r="AG83" s="857"/>
      <c r="AH83" s="857"/>
      <c r="AI83" s="857"/>
      <c r="AJ83" s="857"/>
      <c r="AK83" s="857"/>
      <c r="AL83" s="857"/>
      <c r="AM83" s="857"/>
      <c r="AN83" s="857"/>
      <c r="AO83" s="857"/>
      <c r="AP83" s="857"/>
      <c r="AQ83" s="857"/>
      <c r="AR83" s="857"/>
      <c r="AS83" s="857"/>
    </row>
    <row r="84" spans="2:45" ht="54.75" customHeight="1" x14ac:dyDescent="0.2">
      <c r="B84" s="857" t="s">
        <v>623</v>
      </c>
      <c r="C84" s="857"/>
      <c r="D84" s="857"/>
      <c r="E84" s="857"/>
      <c r="F84" s="857"/>
      <c r="G84" s="857"/>
      <c r="H84" s="857"/>
      <c r="I84" s="857"/>
      <c r="J84" s="857"/>
      <c r="K84" s="857"/>
      <c r="L84" s="857"/>
      <c r="M84" s="857"/>
      <c r="N84" s="857"/>
      <c r="O84" s="857"/>
      <c r="P84" s="857"/>
      <c r="Q84" s="857"/>
      <c r="R84" s="857"/>
      <c r="S84" s="857"/>
      <c r="T84" s="857"/>
      <c r="U84" s="857"/>
      <c r="V84" s="857"/>
      <c r="W84" s="857"/>
      <c r="X84" s="857"/>
      <c r="Y84" s="857"/>
      <c r="Z84" s="857"/>
      <c r="AA84" s="857"/>
      <c r="AB84" s="857"/>
      <c r="AC84" s="857"/>
      <c r="AD84" s="857"/>
      <c r="AE84" s="857"/>
      <c r="AF84" s="857"/>
      <c r="AG84" s="857"/>
      <c r="AH84" s="857"/>
      <c r="AI84" s="857"/>
      <c r="AJ84" s="857"/>
      <c r="AK84" s="857"/>
      <c r="AL84" s="857"/>
      <c r="AM84" s="857"/>
      <c r="AN84" s="857"/>
      <c r="AO84" s="857"/>
      <c r="AP84" s="857"/>
      <c r="AQ84" s="857"/>
      <c r="AR84" s="857"/>
      <c r="AS84" s="857"/>
    </row>
    <row r="85" spans="2:45" ht="15" customHeight="1" x14ac:dyDescent="0.2">
      <c r="B85" s="856" t="s">
        <v>624</v>
      </c>
      <c r="C85" s="856"/>
      <c r="D85" s="856"/>
      <c r="E85" s="856"/>
      <c r="F85" s="856"/>
      <c r="G85" s="856"/>
      <c r="H85" s="856"/>
      <c r="I85" s="856"/>
      <c r="J85" s="856"/>
      <c r="K85" s="856"/>
      <c r="L85" s="856"/>
      <c r="M85" s="856"/>
      <c r="N85" s="856"/>
      <c r="O85" s="856"/>
      <c r="P85" s="856"/>
      <c r="Q85" s="856"/>
      <c r="R85" s="856"/>
      <c r="S85" s="856"/>
      <c r="T85" s="856"/>
      <c r="U85" s="856"/>
      <c r="V85" s="856"/>
      <c r="W85" s="856"/>
      <c r="X85" s="856"/>
      <c r="Y85" s="856"/>
      <c r="Z85" s="856"/>
      <c r="AA85" s="856"/>
      <c r="AB85" s="856"/>
      <c r="AC85" s="856"/>
      <c r="AD85" s="856"/>
      <c r="AE85" s="856"/>
      <c r="AF85" s="856"/>
      <c r="AG85" s="856"/>
      <c r="AH85" s="856"/>
      <c r="AI85" s="856"/>
      <c r="AJ85" s="856"/>
      <c r="AK85" s="856"/>
      <c r="AL85" s="856"/>
      <c r="AM85" s="856"/>
      <c r="AN85" s="856"/>
      <c r="AO85" s="856"/>
      <c r="AP85" s="856"/>
      <c r="AQ85" s="856"/>
      <c r="AR85" s="856"/>
      <c r="AS85" s="856"/>
    </row>
    <row r="86" spans="2:45" ht="15" customHeight="1" x14ac:dyDescent="0.2">
      <c r="B86" s="857" t="s">
        <v>625</v>
      </c>
      <c r="C86" s="857"/>
      <c r="D86" s="857"/>
      <c r="E86" s="857"/>
      <c r="F86" s="857"/>
      <c r="G86" s="857"/>
      <c r="H86" s="857"/>
      <c r="I86" s="857"/>
      <c r="J86" s="857"/>
      <c r="K86" s="857"/>
      <c r="L86" s="857"/>
      <c r="M86" s="857"/>
      <c r="N86" s="857"/>
      <c r="O86" s="857"/>
      <c r="P86" s="857"/>
      <c r="Q86" s="857"/>
      <c r="R86" s="857"/>
      <c r="S86" s="857"/>
      <c r="T86" s="857"/>
      <c r="U86" s="857"/>
      <c r="V86" s="857"/>
      <c r="W86" s="857"/>
      <c r="X86" s="857"/>
      <c r="Y86" s="857"/>
      <c r="Z86" s="857"/>
      <c r="AA86" s="857"/>
      <c r="AB86" s="857"/>
      <c r="AC86" s="857"/>
      <c r="AD86" s="857"/>
      <c r="AE86" s="857"/>
      <c r="AF86" s="857"/>
      <c r="AG86" s="857"/>
      <c r="AH86" s="857"/>
      <c r="AI86" s="857"/>
      <c r="AJ86" s="857"/>
      <c r="AK86" s="857"/>
      <c r="AL86" s="857"/>
      <c r="AM86" s="857"/>
      <c r="AN86" s="857"/>
      <c r="AO86" s="857"/>
      <c r="AP86" s="857"/>
      <c r="AQ86" s="857"/>
      <c r="AR86" s="857"/>
      <c r="AS86" s="857"/>
    </row>
    <row r="87" spans="2:45" ht="15" customHeight="1" x14ac:dyDescent="0.2">
      <c r="B87" s="857" t="s">
        <v>626</v>
      </c>
      <c r="C87" s="857"/>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7"/>
      <c r="AQ87" s="857"/>
      <c r="AR87" s="857"/>
      <c r="AS87" s="857"/>
    </row>
    <row r="88" spans="2:45" ht="30" customHeight="1" x14ac:dyDescent="0.2">
      <c r="B88" s="857" t="s">
        <v>627</v>
      </c>
      <c r="C88" s="857"/>
      <c r="D88" s="857"/>
      <c r="E88" s="857"/>
      <c r="F88" s="857"/>
      <c r="G88" s="857"/>
      <c r="H88" s="857"/>
      <c r="I88" s="857"/>
      <c r="J88" s="857"/>
      <c r="K88" s="857"/>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7"/>
      <c r="AQ88" s="857"/>
      <c r="AR88" s="857"/>
      <c r="AS88" s="857"/>
    </row>
    <row r="89" spans="2:45" ht="30" customHeight="1" x14ac:dyDescent="0.2">
      <c r="B89" s="857" t="s">
        <v>628</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857"/>
      <c r="AM89" s="857"/>
      <c r="AN89" s="857"/>
      <c r="AO89" s="857"/>
      <c r="AP89" s="857"/>
      <c r="AQ89" s="857"/>
      <c r="AR89" s="857"/>
      <c r="AS89" s="857"/>
    </row>
    <row r="90" spans="2:45" ht="30" customHeight="1" x14ac:dyDescent="0.2">
      <c r="B90" s="857" t="s">
        <v>629</v>
      </c>
      <c r="C90" s="857"/>
      <c r="D90" s="857"/>
      <c r="E90" s="857"/>
      <c r="F90" s="857"/>
      <c r="G90" s="857"/>
      <c r="H90" s="857"/>
      <c r="I90" s="857"/>
      <c r="J90" s="857"/>
      <c r="K90" s="857"/>
      <c r="L90" s="857"/>
      <c r="M90" s="857"/>
      <c r="N90" s="857"/>
      <c r="O90" s="857"/>
      <c r="P90" s="857"/>
      <c r="Q90" s="857"/>
      <c r="R90" s="857"/>
      <c r="S90" s="857"/>
      <c r="T90" s="857"/>
      <c r="U90" s="857"/>
      <c r="V90" s="857"/>
      <c r="W90" s="857"/>
      <c r="X90" s="857"/>
      <c r="Y90" s="857"/>
      <c r="Z90" s="857"/>
      <c r="AA90" s="857"/>
      <c r="AB90" s="857"/>
      <c r="AC90" s="857"/>
      <c r="AD90" s="857"/>
      <c r="AE90" s="857"/>
      <c r="AF90" s="857"/>
      <c r="AG90" s="857"/>
      <c r="AH90" s="857"/>
      <c r="AI90" s="857"/>
      <c r="AJ90" s="857"/>
      <c r="AK90" s="857"/>
      <c r="AL90" s="857"/>
      <c r="AM90" s="857"/>
      <c r="AN90" s="857"/>
      <c r="AO90" s="857"/>
      <c r="AP90" s="857"/>
      <c r="AQ90" s="857"/>
      <c r="AR90" s="857"/>
      <c r="AS90" s="857"/>
    </row>
    <row r="91" spans="2:45" ht="15" customHeight="1" x14ac:dyDescent="0.2">
      <c r="B91" s="856" t="s">
        <v>630</v>
      </c>
      <c r="C91" s="856"/>
      <c r="D91" s="856"/>
      <c r="E91" s="856"/>
      <c r="F91" s="856"/>
      <c r="G91" s="856"/>
      <c r="H91" s="856"/>
      <c r="I91" s="856"/>
      <c r="J91" s="856"/>
      <c r="K91" s="856"/>
      <c r="L91" s="856"/>
      <c r="M91" s="856"/>
      <c r="N91" s="856"/>
      <c r="O91" s="856"/>
      <c r="P91" s="856"/>
      <c r="Q91" s="856"/>
      <c r="R91" s="856"/>
      <c r="S91" s="856"/>
      <c r="T91" s="856"/>
      <c r="U91" s="856"/>
      <c r="V91" s="856"/>
      <c r="W91" s="856"/>
      <c r="X91" s="856"/>
      <c r="Y91" s="856"/>
      <c r="Z91" s="856"/>
      <c r="AA91" s="856"/>
      <c r="AB91" s="856"/>
      <c r="AC91" s="856"/>
      <c r="AD91" s="856"/>
      <c r="AE91" s="856"/>
      <c r="AF91" s="856"/>
      <c r="AG91" s="856"/>
      <c r="AH91" s="856"/>
      <c r="AI91" s="856"/>
      <c r="AJ91" s="856"/>
      <c r="AK91" s="856"/>
      <c r="AL91" s="856"/>
      <c r="AM91" s="856"/>
      <c r="AN91" s="856"/>
      <c r="AO91" s="856"/>
      <c r="AP91" s="856"/>
      <c r="AQ91" s="856"/>
      <c r="AR91" s="856"/>
      <c r="AS91" s="856"/>
    </row>
    <row r="92" spans="2:45" ht="30" customHeight="1" x14ac:dyDescent="0.2">
      <c r="B92" s="857" t="s">
        <v>631</v>
      </c>
      <c r="C92" s="857"/>
      <c r="D92" s="857"/>
      <c r="E92" s="857"/>
      <c r="F92" s="857"/>
      <c r="G92" s="857"/>
      <c r="H92" s="857"/>
      <c r="I92" s="857"/>
      <c r="J92" s="857"/>
      <c r="K92" s="857"/>
      <c r="L92" s="857"/>
      <c r="M92" s="857"/>
      <c r="N92" s="857"/>
      <c r="O92" s="857"/>
      <c r="P92" s="857"/>
      <c r="Q92" s="857"/>
      <c r="R92" s="857"/>
      <c r="S92" s="857"/>
      <c r="T92" s="857"/>
      <c r="U92" s="857"/>
      <c r="V92" s="857"/>
      <c r="W92" s="857"/>
      <c r="X92" s="857"/>
      <c r="Y92" s="857"/>
      <c r="Z92" s="857"/>
      <c r="AA92" s="857"/>
      <c r="AB92" s="857"/>
      <c r="AC92" s="857"/>
      <c r="AD92" s="857"/>
      <c r="AE92" s="857"/>
      <c r="AF92" s="857"/>
      <c r="AG92" s="857"/>
      <c r="AH92" s="857"/>
      <c r="AI92" s="857"/>
      <c r="AJ92" s="857"/>
      <c r="AK92" s="857"/>
      <c r="AL92" s="857"/>
      <c r="AM92" s="857"/>
      <c r="AN92" s="857"/>
      <c r="AO92" s="857"/>
      <c r="AP92" s="857"/>
      <c r="AQ92" s="857"/>
      <c r="AR92" s="857"/>
      <c r="AS92" s="857"/>
    </row>
    <row r="93" spans="2:45" ht="15" customHeight="1" x14ac:dyDescent="0.2">
      <c r="B93" s="857" t="s">
        <v>632</v>
      </c>
      <c r="C93" s="857"/>
      <c r="D93" s="857"/>
      <c r="E93" s="857"/>
      <c r="F93" s="857"/>
      <c r="G93" s="857"/>
      <c r="H93" s="857"/>
      <c r="I93" s="857"/>
      <c r="J93" s="857"/>
      <c r="K93" s="857"/>
      <c r="L93" s="857"/>
      <c r="M93" s="857"/>
      <c r="N93" s="857"/>
      <c r="O93" s="857"/>
      <c r="P93" s="857"/>
      <c r="Q93" s="857"/>
      <c r="R93" s="857"/>
      <c r="S93" s="857"/>
      <c r="T93" s="857"/>
      <c r="U93" s="857"/>
      <c r="V93" s="857"/>
      <c r="W93" s="857"/>
      <c r="X93" s="857"/>
      <c r="Y93" s="857"/>
      <c r="Z93" s="857"/>
      <c r="AA93" s="857"/>
      <c r="AB93" s="857"/>
      <c r="AC93" s="857"/>
      <c r="AD93" s="857"/>
      <c r="AE93" s="857"/>
      <c r="AF93" s="857"/>
      <c r="AG93" s="857"/>
      <c r="AH93" s="857"/>
      <c r="AI93" s="857"/>
      <c r="AJ93" s="857"/>
      <c r="AK93" s="857"/>
      <c r="AL93" s="857"/>
      <c r="AM93" s="857"/>
      <c r="AN93" s="857"/>
      <c r="AO93" s="857"/>
      <c r="AP93" s="857"/>
      <c r="AQ93" s="857"/>
      <c r="AR93" s="857"/>
      <c r="AS93" s="857"/>
    </row>
    <row r="94" spans="2:45" ht="30" customHeight="1" x14ac:dyDescent="0.2">
      <c r="B94" s="857" t="s">
        <v>633</v>
      </c>
      <c r="C94" s="857"/>
      <c r="D94" s="857"/>
      <c r="E94" s="857"/>
      <c r="F94" s="857"/>
      <c r="G94" s="857"/>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K94" s="857"/>
      <c r="AL94" s="857"/>
      <c r="AM94" s="857"/>
      <c r="AN94" s="857"/>
      <c r="AO94" s="857"/>
      <c r="AP94" s="857"/>
      <c r="AQ94" s="857"/>
      <c r="AR94" s="857"/>
      <c r="AS94" s="857"/>
    </row>
    <row r="95" spans="2:45" ht="30" customHeight="1" x14ac:dyDescent="0.2">
      <c r="B95" s="857" t="s">
        <v>634</v>
      </c>
      <c r="C95" s="857"/>
      <c r="D95" s="857"/>
      <c r="E95" s="857"/>
      <c r="F95" s="857"/>
      <c r="G95" s="857"/>
      <c r="H95" s="857"/>
      <c r="I95" s="857"/>
      <c r="J95" s="857"/>
      <c r="K95" s="857"/>
      <c r="L95" s="857"/>
      <c r="M95" s="857"/>
      <c r="N95" s="857"/>
      <c r="O95" s="857"/>
      <c r="P95" s="857"/>
      <c r="Q95" s="857"/>
      <c r="R95" s="857"/>
      <c r="S95" s="857"/>
      <c r="T95" s="857"/>
      <c r="U95" s="857"/>
      <c r="V95" s="857"/>
      <c r="W95" s="857"/>
      <c r="X95" s="857"/>
      <c r="Y95" s="857"/>
      <c r="Z95" s="857"/>
      <c r="AA95" s="857"/>
      <c r="AB95" s="857"/>
      <c r="AC95" s="857"/>
      <c r="AD95" s="857"/>
      <c r="AE95" s="857"/>
      <c r="AF95" s="857"/>
      <c r="AG95" s="857"/>
      <c r="AH95" s="857"/>
      <c r="AI95" s="857"/>
      <c r="AJ95" s="857"/>
      <c r="AK95" s="857"/>
      <c r="AL95" s="857"/>
      <c r="AM95" s="857"/>
      <c r="AN95" s="857"/>
      <c r="AO95" s="857"/>
      <c r="AP95" s="857"/>
      <c r="AQ95" s="857"/>
      <c r="AR95" s="857"/>
      <c r="AS95" s="857"/>
    </row>
    <row r="96" spans="2:45" ht="30" customHeight="1" x14ac:dyDescent="0.2">
      <c r="B96" s="857" t="s">
        <v>635</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row>
    <row r="97" spans="2:45" ht="66.75" customHeight="1" x14ac:dyDescent="0.2">
      <c r="B97" s="857" t="s">
        <v>636</v>
      </c>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197</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67" t="s">
        <v>270</v>
      </c>
      <c r="D2" s="867"/>
      <c r="E2" s="867"/>
      <c r="F2" s="867"/>
      <c r="G2" s="867"/>
      <c r="H2" s="867"/>
      <c r="I2" s="867"/>
      <c r="J2" s="867"/>
      <c r="K2" s="867"/>
      <c r="L2" s="867"/>
      <c r="M2" s="867"/>
      <c r="N2" s="867"/>
      <c r="O2" s="867"/>
      <c r="P2" s="867"/>
      <c r="Q2" s="867"/>
      <c r="R2" s="867"/>
      <c r="S2" s="867"/>
      <c r="T2" s="867"/>
      <c r="U2" s="867"/>
      <c r="V2" s="867"/>
      <c r="W2" s="867"/>
      <c r="X2" s="867"/>
      <c r="Y2" s="867"/>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271</v>
      </c>
      <c r="AP3" s="193"/>
    </row>
    <row r="4" spans="1:48" ht="42.75" customHeight="1" x14ac:dyDescent="0.2">
      <c r="A4" s="870" t="s">
        <v>224</v>
      </c>
      <c r="B4" s="872" t="s">
        <v>251</v>
      </c>
      <c r="C4" s="861" t="s">
        <v>199</v>
      </c>
      <c r="D4" s="862"/>
      <c r="E4" s="862"/>
      <c r="F4" s="862"/>
      <c r="G4" s="862"/>
      <c r="H4" s="862"/>
      <c r="I4" s="862"/>
      <c r="J4" s="862"/>
      <c r="K4" s="862"/>
      <c r="L4" s="862"/>
      <c r="M4" s="862"/>
      <c r="N4" s="862"/>
      <c r="O4" s="862"/>
      <c r="P4" s="862"/>
      <c r="Q4" s="862"/>
      <c r="R4" s="862"/>
      <c r="S4" s="862"/>
      <c r="T4" s="862"/>
      <c r="U4" s="862"/>
      <c r="V4" s="862"/>
      <c r="W4" s="862"/>
      <c r="X4" s="862"/>
      <c r="Y4" s="862"/>
      <c r="Z4" s="861" t="s">
        <v>200</v>
      </c>
      <c r="AA4" s="862"/>
      <c r="AB4" s="862"/>
      <c r="AC4" s="862"/>
      <c r="AD4" s="862"/>
      <c r="AE4" s="862"/>
      <c r="AF4" s="862"/>
      <c r="AG4" s="862"/>
      <c r="AH4" s="862"/>
      <c r="AI4" s="862"/>
      <c r="AJ4" s="862"/>
      <c r="AK4" s="862"/>
      <c r="AL4" s="862"/>
      <c r="AM4" s="862"/>
      <c r="AN4" s="862"/>
      <c r="AO4" s="862"/>
      <c r="AP4" s="862"/>
      <c r="AQ4" s="862"/>
      <c r="AR4" s="862"/>
      <c r="AS4" s="862"/>
      <c r="AT4" s="862"/>
      <c r="AU4" s="862"/>
      <c r="AV4" s="863"/>
    </row>
    <row r="5" spans="1:48" ht="15" customHeight="1" x14ac:dyDescent="0.2">
      <c r="A5" s="871"/>
      <c r="B5" s="873"/>
      <c r="C5" s="864" t="s">
        <v>201</v>
      </c>
      <c r="D5" s="865"/>
      <c r="E5" s="865"/>
      <c r="F5" s="865"/>
      <c r="G5" s="865"/>
      <c r="H5" s="865"/>
      <c r="I5" s="865"/>
      <c r="J5" s="865"/>
      <c r="K5" s="865"/>
      <c r="L5" s="865"/>
      <c r="M5" s="865"/>
      <c r="N5" s="865"/>
      <c r="O5" s="865"/>
      <c r="P5" s="865"/>
      <c r="Q5" s="865"/>
      <c r="R5" s="865"/>
      <c r="S5" s="865"/>
      <c r="T5" s="865"/>
      <c r="U5" s="865"/>
      <c r="V5" s="865"/>
      <c r="W5" s="865"/>
      <c r="X5" s="865"/>
      <c r="Y5" s="865"/>
      <c r="Z5" s="864" t="s">
        <v>201</v>
      </c>
      <c r="AA5" s="865"/>
      <c r="AB5" s="865"/>
      <c r="AC5" s="865"/>
      <c r="AD5" s="865"/>
      <c r="AE5" s="865"/>
      <c r="AF5" s="865"/>
      <c r="AG5" s="865"/>
      <c r="AH5" s="865"/>
      <c r="AI5" s="865"/>
      <c r="AJ5" s="865"/>
      <c r="AK5" s="865"/>
      <c r="AL5" s="865"/>
      <c r="AM5" s="865"/>
      <c r="AN5" s="865"/>
      <c r="AO5" s="865"/>
      <c r="AP5" s="865"/>
      <c r="AQ5" s="865"/>
      <c r="AR5" s="865"/>
      <c r="AS5" s="865"/>
      <c r="AT5" s="865"/>
      <c r="AU5" s="865"/>
      <c r="AV5" s="866"/>
    </row>
    <row r="6" spans="1:48" s="200" customFormat="1" ht="24" customHeight="1" x14ac:dyDescent="0.2">
      <c r="A6" s="871"/>
      <c r="B6" s="874"/>
      <c r="C6" s="195" t="s">
        <v>85</v>
      </c>
      <c r="D6" s="414" t="s">
        <v>798</v>
      </c>
      <c r="E6" s="196" t="s">
        <v>777</v>
      </c>
      <c r="F6" s="414" t="s">
        <v>778</v>
      </c>
      <c r="G6" s="196" t="s">
        <v>779</v>
      </c>
      <c r="H6" s="196" t="s">
        <v>780</v>
      </c>
      <c r="I6" s="196" t="s">
        <v>781</v>
      </c>
      <c r="J6" s="196" t="s">
        <v>782</v>
      </c>
      <c r="K6" s="196" t="s">
        <v>783</v>
      </c>
      <c r="L6" s="196" t="s">
        <v>784</v>
      </c>
      <c r="M6" s="196" t="s">
        <v>785</v>
      </c>
      <c r="N6" s="196" t="s">
        <v>786</v>
      </c>
      <c r="O6" s="196" t="s">
        <v>787</v>
      </c>
      <c r="P6" s="196" t="s">
        <v>788</v>
      </c>
      <c r="Q6" s="197" t="s">
        <v>789</v>
      </c>
      <c r="R6" s="197" t="s">
        <v>790</v>
      </c>
      <c r="S6" s="197" t="s">
        <v>791</v>
      </c>
      <c r="T6" s="197" t="s">
        <v>792</v>
      </c>
      <c r="U6" s="197" t="s">
        <v>793</v>
      </c>
      <c r="V6" s="197" t="s">
        <v>794</v>
      </c>
      <c r="W6" s="198" t="s">
        <v>795</v>
      </c>
      <c r="X6" s="197" t="s">
        <v>796</v>
      </c>
      <c r="Y6" s="197" t="s">
        <v>797</v>
      </c>
      <c r="Z6" s="195" t="s">
        <v>85</v>
      </c>
      <c r="AA6" s="196" t="s">
        <v>798</v>
      </c>
      <c r="AB6" s="196" t="s">
        <v>777</v>
      </c>
      <c r="AC6" s="414" t="s">
        <v>778</v>
      </c>
      <c r="AD6" s="196" t="s">
        <v>779</v>
      </c>
      <c r="AE6" s="196" t="s">
        <v>780</v>
      </c>
      <c r="AF6" s="196" t="s">
        <v>781</v>
      </c>
      <c r="AG6" s="196" t="s">
        <v>782</v>
      </c>
      <c r="AH6" s="196" t="s">
        <v>783</v>
      </c>
      <c r="AI6" s="196" t="s">
        <v>784</v>
      </c>
      <c r="AJ6" s="196" t="s">
        <v>785</v>
      </c>
      <c r="AK6" s="196" t="s">
        <v>786</v>
      </c>
      <c r="AL6" s="196" t="s">
        <v>787</v>
      </c>
      <c r="AM6" s="196" t="s">
        <v>788</v>
      </c>
      <c r="AN6" s="197" t="s">
        <v>789</v>
      </c>
      <c r="AO6" s="197" t="s">
        <v>790</v>
      </c>
      <c r="AP6" s="197" t="s">
        <v>791</v>
      </c>
      <c r="AQ6" s="197" t="s">
        <v>792</v>
      </c>
      <c r="AR6" s="197" t="s">
        <v>793</v>
      </c>
      <c r="AS6" s="197" t="s">
        <v>794</v>
      </c>
      <c r="AT6" s="198" t="s">
        <v>795</v>
      </c>
      <c r="AU6" s="197" t="s">
        <v>796</v>
      </c>
      <c r="AV6" s="199" t="s">
        <v>797</v>
      </c>
    </row>
    <row r="7" spans="1:48" x14ac:dyDescent="0.2">
      <c r="A7" s="201"/>
      <c r="B7" s="202" t="s">
        <v>226</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0" t="s">
        <v>57</v>
      </c>
      <c r="AQ47" s="860"/>
      <c r="AR47" s="860"/>
      <c r="AS47" s="860"/>
      <c r="AT47" s="860"/>
      <c r="AU47" s="860"/>
      <c r="AV47" s="860"/>
    </row>
    <row r="48" spans="1:48" x14ac:dyDescent="0.2">
      <c r="Z48" s="223"/>
      <c r="AA48" s="223"/>
      <c r="AB48" s="223"/>
      <c r="AC48" s="224"/>
      <c r="AD48" s="223"/>
      <c r="AE48" s="223"/>
      <c r="AF48" s="223"/>
      <c r="AG48" s="223"/>
      <c r="AI48" s="225"/>
      <c r="AK48" s="223"/>
      <c r="AL48" s="89" t="s">
        <v>433</v>
      </c>
      <c r="AM48" s="223"/>
    </row>
    <row r="49" spans="2:48" ht="16.5" x14ac:dyDescent="0.25">
      <c r="V49" s="226"/>
      <c r="W49" s="226"/>
      <c r="X49" s="226"/>
      <c r="Y49" s="226"/>
      <c r="Z49" s="227"/>
      <c r="AA49" s="227"/>
      <c r="AB49" s="227"/>
      <c r="AC49" s="224"/>
      <c r="AD49" s="227"/>
      <c r="AE49" s="227"/>
      <c r="AF49" s="227"/>
      <c r="AG49" s="227"/>
      <c r="AI49" s="228"/>
      <c r="AK49" s="263" t="s">
        <v>559</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800</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272</v>
      </c>
      <c r="AA52" s="223"/>
      <c r="AB52" s="223"/>
      <c r="AC52" s="224" t="s">
        <v>273</v>
      </c>
      <c r="AD52" s="223"/>
      <c r="AE52" s="223"/>
      <c r="AF52" s="223"/>
      <c r="AG52" s="223"/>
      <c r="AI52" s="225" t="s">
        <v>203</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44</v>
      </c>
      <c r="AD54" s="230"/>
      <c r="AE54" s="230"/>
      <c r="AF54" s="230"/>
      <c r="AG54" s="230"/>
      <c r="AI54" s="231" t="s">
        <v>124</v>
      </c>
      <c r="AK54" s="230"/>
      <c r="AM54" s="230"/>
    </row>
    <row r="61" spans="2:48" ht="15.75" x14ac:dyDescent="0.25">
      <c r="B61" s="232" t="s">
        <v>204</v>
      </c>
    </row>
    <row r="62" spans="2:48" x14ac:dyDescent="0.2">
      <c r="B62" s="233" t="s">
        <v>205</v>
      </c>
    </row>
    <row r="63" spans="2:48" x14ac:dyDescent="0.2">
      <c r="B63" s="233" t="s">
        <v>274</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8" t="s">
        <v>572</v>
      </c>
      <c r="C66" s="868"/>
      <c r="D66" s="868"/>
      <c r="E66" s="868"/>
      <c r="F66" s="868"/>
      <c r="G66" s="868"/>
      <c r="H66" s="868"/>
      <c r="I66" s="868"/>
      <c r="J66" s="868"/>
      <c r="K66" s="868"/>
      <c r="L66" s="868"/>
      <c r="M66" s="868"/>
      <c r="N66" s="868"/>
      <c r="O66" s="868"/>
      <c r="P66" s="868"/>
      <c r="Q66" s="868"/>
      <c r="R66" s="868"/>
      <c r="S66" s="868"/>
      <c r="T66" s="868"/>
      <c r="U66" s="868"/>
      <c r="V66" s="868"/>
      <c r="W66" s="868"/>
      <c r="X66" s="868"/>
      <c r="Y66" s="868"/>
    </row>
    <row r="67" spans="2:25" ht="15" customHeight="1" x14ac:dyDescent="0.2">
      <c r="B67" s="869" t="s">
        <v>573</v>
      </c>
      <c r="C67" s="869"/>
      <c r="D67" s="869"/>
      <c r="E67" s="869"/>
      <c r="F67" s="869"/>
      <c r="G67" s="869"/>
      <c r="H67" s="869"/>
      <c r="I67" s="869"/>
      <c r="J67" s="869"/>
      <c r="K67" s="869"/>
      <c r="L67" s="869"/>
      <c r="M67" s="869"/>
      <c r="N67" s="869"/>
      <c r="O67" s="869"/>
      <c r="P67" s="869"/>
      <c r="Q67" s="869"/>
      <c r="R67" s="869"/>
      <c r="S67" s="869"/>
      <c r="T67" s="869"/>
      <c r="U67" s="869"/>
      <c r="V67" s="869"/>
      <c r="W67" s="869"/>
      <c r="X67" s="869"/>
      <c r="Y67" s="869"/>
    </row>
    <row r="68" spans="2:25" ht="15" customHeight="1" x14ac:dyDescent="0.2">
      <c r="B68" s="869" t="s">
        <v>574</v>
      </c>
      <c r="C68" s="869"/>
      <c r="D68" s="869"/>
      <c r="E68" s="869"/>
      <c r="F68" s="869"/>
      <c r="G68" s="869"/>
      <c r="H68" s="869"/>
      <c r="I68" s="869"/>
      <c r="J68" s="869"/>
      <c r="K68" s="869"/>
      <c r="L68" s="869"/>
      <c r="M68" s="869"/>
      <c r="N68" s="869"/>
      <c r="O68" s="869"/>
      <c r="P68" s="869"/>
      <c r="Q68" s="869"/>
      <c r="R68" s="869"/>
      <c r="S68" s="869"/>
      <c r="T68" s="869"/>
      <c r="U68" s="869"/>
      <c r="V68" s="869"/>
      <c r="W68" s="869"/>
      <c r="X68" s="869"/>
      <c r="Y68" s="869"/>
    </row>
    <row r="69" spans="2:25" ht="15" customHeight="1" x14ac:dyDescent="0.2">
      <c r="B69" s="868" t="s">
        <v>575</v>
      </c>
      <c r="C69" s="868"/>
      <c r="D69" s="868"/>
      <c r="E69" s="868"/>
      <c r="F69" s="868"/>
      <c r="G69" s="868"/>
      <c r="H69" s="868"/>
      <c r="I69" s="868"/>
      <c r="J69" s="868"/>
      <c r="K69" s="868"/>
      <c r="L69" s="868"/>
      <c r="M69" s="868"/>
      <c r="N69" s="868"/>
      <c r="O69" s="868"/>
      <c r="P69" s="868"/>
      <c r="Q69" s="868"/>
      <c r="R69" s="868"/>
      <c r="S69" s="868"/>
      <c r="T69" s="868"/>
      <c r="U69" s="868"/>
      <c r="V69" s="868"/>
      <c r="W69" s="868"/>
      <c r="X69" s="868"/>
      <c r="Y69" s="868"/>
    </row>
    <row r="70" spans="2:25" ht="15" customHeight="1" x14ac:dyDescent="0.2">
      <c r="B70" s="868" t="s">
        <v>576</v>
      </c>
      <c r="C70" s="868"/>
      <c r="D70" s="868"/>
      <c r="E70" s="868"/>
      <c r="F70" s="868"/>
      <c r="G70" s="868"/>
      <c r="H70" s="868"/>
      <c r="I70" s="868"/>
      <c r="J70" s="868"/>
      <c r="K70" s="868"/>
      <c r="L70" s="868"/>
      <c r="M70" s="868"/>
      <c r="N70" s="868"/>
      <c r="O70" s="868"/>
      <c r="P70" s="868"/>
      <c r="Q70" s="868"/>
      <c r="R70" s="868"/>
      <c r="S70" s="868"/>
      <c r="T70" s="868"/>
      <c r="U70" s="868"/>
      <c r="V70" s="868"/>
      <c r="W70" s="868"/>
      <c r="X70" s="868"/>
      <c r="Y70" s="868"/>
    </row>
    <row r="71" spans="2:25" ht="15" customHeight="1" x14ac:dyDescent="0.2">
      <c r="B71" s="869" t="s">
        <v>577</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row>
    <row r="72" spans="2:25" ht="15" customHeight="1" x14ac:dyDescent="0.2">
      <c r="B72" s="869" t="s">
        <v>578</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row>
    <row r="73" spans="2:25" ht="15" customHeight="1" x14ac:dyDescent="0.2">
      <c r="B73" s="869" t="s">
        <v>579</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row>
    <row r="74" spans="2:25" ht="15" customHeight="1" x14ac:dyDescent="0.2">
      <c r="B74" s="869" t="s">
        <v>580</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row>
    <row r="75" spans="2:25" ht="15" customHeight="1" x14ac:dyDescent="0.2">
      <c r="B75" s="869" t="s">
        <v>581</v>
      </c>
      <c r="C75" s="869"/>
      <c r="D75" s="869"/>
      <c r="E75" s="869"/>
      <c r="F75" s="869"/>
      <c r="G75" s="869"/>
      <c r="H75" s="869"/>
      <c r="I75" s="869"/>
      <c r="J75" s="869"/>
      <c r="K75" s="869"/>
      <c r="L75" s="869"/>
      <c r="M75" s="869"/>
      <c r="N75" s="869"/>
      <c r="O75" s="869"/>
      <c r="P75" s="869"/>
      <c r="Q75" s="869"/>
      <c r="R75" s="869"/>
      <c r="S75" s="869"/>
      <c r="T75" s="869"/>
      <c r="U75" s="869"/>
      <c r="V75" s="869"/>
      <c r="W75" s="869"/>
      <c r="X75" s="869"/>
      <c r="Y75" s="869"/>
    </row>
    <row r="76" spans="2:25" ht="15" customHeight="1" x14ac:dyDescent="0.2">
      <c r="B76" s="868" t="s">
        <v>582</v>
      </c>
      <c r="C76" s="868"/>
      <c r="D76" s="868"/>
      <c r="E76" s="868"/>
      <c r="F76" s="868"/>
      <c r="G76" s="868"/>
      <c r="H76" s="868"/>
      <c r="I76" s="868"/>
      <c r="J76" s="868"/>
      <c r="K76" s="868"/>
      <c r="L76" s="868"/>
      <c r="M76" s="868"/>
      <c r="N76" s="868"/>
      <c r="O76" s="868"/>
      <c r="P76" s="868"/>
      <c r="Q76" s="868"/>
      <c r="R76" s="868"/>
      <c r="S76" s="868"/>
      <c r="T76" s="868"/>
      <c r="U76" s="868"/>
      <c r="V76" s="868"/>
      <c r="W76" s="868"/>
      <c r="X76" s="868"/>
      <c r="Y76" s="868"/>
    </row>
    <row r="77" spans="2:25" ht="15" customHeight="1" x14ac:dyDescent="0.2">
      <c r="B77" s="869" t="s">
        <v>583</v>
      </c>
      <c r="C77" s="869"/>
      <c r="D77" s="869"/>
      <c r="E77" s="869"/>
      <c r="F77" s="869"/>
      <c r="G77" s="869"/>
      <c r="H77" s="869"/>
      <c r="I77" s="869"/>
      <c r="J77" s="869"/>
      <c r="K77" s="869"/>
      <c r="L77" s="869"/>
      <c r="M77" s="869"/>
      <c r="N77" s="869"/>
      <c r="O77" s="869"/>
      <c r="P77" s="869"/>
      <c r="Q77" s="869"/>
      <c r="R77" s="869"/>
      <c r="S77" s="869"/>
      <c r="T77" s="869"/>
      <c r="U77" s="869"/>
      <c r="V77" s="869"/>
      <c r="W77" s="869"/>
      <c r="X77" s="869"/>
      <c r="Y77" s="869"/>
    </row>
    <row r="78" spans="2:25" ht="15" customHeight="1" x14ac:dyDescent="0.2">
      <c r="B78" s="869" t="s">
        <v>584</v>
      </c>
      <c r="C78" s="869"/>
      <c r="D78" s="869"/>
      <c r="E78" s="869"/>
      <c r="F78" s="869"/>
      <c r="G78" s="869"/>
      <c r="H78" s="869"/>
      <c r="I78" s="869"/>
      <c r="J78" s="869"/>
      <c r="K78" s="869"/>
      <c r="L78" s="869"/>
      <c r="M78" s="869"/>
      <c r="N78" s="869"/>
      <c r="O78" s="869"/>
      <c r="P78" s="869"/>
      <c r="Q78" s="869"/>
      <c r="R78" s="869"/>
      <c r="S78" s="869"/>
      <c r="T78" s="869"/>
      <c r="U78" s="869"/>
      <c r="V78" s="869"/>
      <c r="W78" s="869"/>
      <c r="X78" s="869"/>
      <c r="Y78" s="869"/>
    </row>
    <row r="79" spans="2:25" ht="15" customHeight="1" x14ac:dyDescent="0.2">
      <c r="B79" s="869" t="s">
        <v>585</v>
      </c>
      <c r="C79" s="869"/>
      <c r="D79" s="869"/>
      <c r="E79" s="869"/>
      <c r="F79" s="869"/>
      <c r="G79" s="869"/>
      <c r="H79" s="869"/>
      <c r="I79" s="869"/>
      <c r="J79" s="869"/>
      <c r="K79" s="869"/>
      <c r="L79" s="869"/>
      <c r="M79" s="869"/>
      <c r="N79" s="869"/>
      <c r="O79" s="869"/>
      <c r="P79" s="869"/>
      <c r="Q79" s="869"/>
      <c r="R79" s="869"/>
      <c r="S79" s="869"/>
      <c r="T79" s="869"/>
      <c r="U79" s="869"/>
      <c r="V79" s="869"/>
      <c r="W79" s="869"/>
      <c r="X79" s="869"/>
      <c r="Y79" s="869"/>
    </row>
    <row r="80" spans="2:25" ht="15" customHeight="1" x14ac:dyDescent="0.2">
      <c r="B80" s="869" t="s">
        <v>586</v>
      </c>
      <c r="C80" s="869"/>
      <c r="D80" s="869"/>
      <c r="E80" s="869"/>
      <c r="F80" s="869"/>
      <c r="G80" s="869"/>
      <c r="H80" s="869"/>
      <c r="I80" s="869"/>
      <c r="J80" s="869"/>
      <c r="K80" s="869"/>
      <c r="L80" s="869"/>
      <c r="M80" s="869"/>
      <c r="N80" s="869"/>
      <c r="O80" s="869"/>
      <c r="P80" s="869"/>
      <c r="Q80" s="869"/>
      <c r="R80" s="869"/>
      <c r="S80" s="869"/>
      <c r="T80" s="869"/>
      <c r="U80" s="869"/>
      <c r="V80" s="869"/>
      <c r="W80" s="869"/>
      <c r="X80" s="869"/>
      <c r="Y80" s="869"/>
    </row>
    <row r="81" spans="2:25" ht="15" customHeight="1" x14ac:dyDescent="0.2">
      <c r="B81" s="869" t="s">
        <v>587</v>
      </c>
      <c r="C81" s="869"/>
      <c r="D81" s="869"/>
      <c r="E81" s="869"/>
      <c r="F81" s="869"/>
      <c r="G81" s="869"/>
      <c r="H81" s="869"/>
      <c r="I81" s="869"/>
      <c r="J81" s="869"/>
      <c r="K81" s="869"/>
      <c r="L81" s="869"/>
      <c r="M81" s="869"/>
      <c r="N81" s="869"/>
      <c r="O81" s="869"/>
      <c r="P81" s="869"/>
      <c r="Q81" s="869"/>
      <c r="R81" s="869"/>
      <c r="S81" s="869"/>
      <c r="T81" s="869"/>
      <c r="U81" s="869"/>
      <c r="V81" s="869"/>
      <c r="W81" s="869"/>
      <c r="X81" s="869"/>
      <c r="Y81" s="869"/>
    </row>
    <row r="82" spans="2:25" ht="15" customHeight="1" x14ac:dyDescent="0.2">
      <c r="B82" s="876" t="s">
        <v>588</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row>
    <row r="83" spans="2:25" ht="15" customHeight="1" x14ac:dyDescent="0.2">
      <c r="B83" s="875" t="s">
        <v>589</v>
      </c>
      <c r="C83" s="875"/>
      <c r="D83" s="875"/>
      <c r="E83" s="875"/>
      <c r="F83" s="875"/>
      <c r="G83" s="875"/>
      <c r="H83" s="875"/>
      <c r="I83" s="875"/>
      <c r="J83" s="875"/>
      <c r="K83" s="875"/>
      <c r="L83" s="875"/>
      <c r="M83" s="875"/>
      <c r="N83" s="875"/>
      <c r="O83" s="875"/>
      <c r="P83" s="875"/>
      <c r="Q83" s="875"/>
      <c r="R83" s="875"/>
      <c r="S83" s="875"/>
      <c r="T83" s="875"/>
      <c r="U83" s="875"/>
      <c r="V83" s="875"/>
      <c r="W83" s="875"/>
      <c r="X83" s="875"/>
      <c r="Y83" s="875"/>
    </row>
    <row r="84" spans="2:25" ht="24.95" customHeight="1" x14ac:dyDescent="0.2">
      <c r="B84" s="875" t="s">
        <v>590</v>
      </c>
      <c r="C84" s="875"/>
      <c r="D84" s="875"/>
      <c r="E84" s="875"/>
      <c r="F84" s="875"/>
      <c r="G84" s="875"/>
      <c r="H84" s="875"/>
      <c r="I84" s="875"/>
      <c r="J84" s="875"/>
      <c r="K84" s="875"/>
      <c r="L84" s="875"/>
      <c r="M84" s="875"/>
      <c r="N84" s="875"/>
      <c r="O84" s="875"/>
      <c r="P84" s="875"/>
      <c r="Q84" s="875"/>
      <c r="R84" s="875"/>
      <c r="S84" s="875"/>
      <c r="T84" s="875"/>
      <c r="U84" s="875"/>
      <c r="V84" s="875"/>
      <c r="W84" s="875"/>
      <c r="X84" s="875"/>
      <c r="Y84" s="875"/>
    </row>
    <row r="85" spans="2:25" ht="24.95" customHeight="1" x14ac:dyDescent="0.2">
      <c r="B85" s="875" t="s">
        <v>591</v>
      </c>
      <c r="C85" s="875"/>
      <c r="D85" s="875"/>
      <c r="E85" s="875"/>
      <c r="F85" s="875"/>
      <c r="G85" s="875"/>
      <c r="H85" s="875"/>
      <c r="I85" s="875"/>
      <c r="J85" s="875"/>
      <c r="K85" s="875"/>
      <c r="L85" s="875"/>
      <c r="M85" s="875"/>
      <c r="N85" s="875"/>
      <c r="O85" s="875"/>
      <c r="P85" s="875"/>
      <c r="Q85" s="875"/>
      <c r="R85" s="875"/>
      <c r="S85" s="875"/>
      <c r="T85" s="875"/>
      <c r="U85" s="875"/>
      <c r="V85" s="875"/>
      <c r="W85" s="875"/>
      <c r="X85" s="875"/>
      <c r="Y85" s="875"/>
    </row>
    <row r="86" spans="2:25" ht="15" customHeight="1" x14ac:dyDescent="0.2">
      <c r="B86" s="875" t="s">
        <v>592</v>
      </c>
      <c r="C86" s="875"/>
      <c r="D86" s="875"/>
      <c r="E86" s="875"/>
      <c r="F86" s="875"/>
      <c r="G86" s="875"/>
      <c r="H86" s="875"/>
      <c r="I86" s="875"/>
      <c r="J86" s="875"/>
      <c r="K86" s="875"/>
      <c r="L86" s="875"/>
      <c r="M86" s="875"/>
      <c r="N86" s="875"/>
      <c r="O86" s="875"/>
      <c r="P86" s="875"/>
      <c r="Q86" s="875"/>
      <c r="R86" s="875"/>
      <c r="S86" s="875"/>
      <c r="T86" s="875"/>
      <c r="U86" s="875"/>
      <c r="V86" s="875"/>
      <c r="W86" s="875"/>
      <c r="X86" s="875"/>
      <c r="Y86" s="875"/>
    </row>
    <row r="87" spans="2:25" ht="15" customHeight="1" x14ac:dyDescent="0.2">
      <c r="B87" s="876" t="s">
        <v>593</v>
      </c>
      <c r="C87" s="876"/>
      <c r="D87" s="876"/>
      <c r="E87" s="876"/>
      <c r="F87" s="876"/>
      <c r="G87" s="876"/>
      <c r="H87" s="876"/>
      <c r="I87" s="876"/>
      <c r="J87" s="876"/>
      <c r="K87" s="876"/>
      <c r="L87" s="876"/>
      <c r="M87" s="876"/>
      <c r="N87" s="876"/>
      <c r="O87" s="876"/>
      <c r="P87" s="876"/>
      <c r="Q87" s="876"/>
      <c r="R87" s="876"/>
      <c r="S87" s="876"/>
      <c r="T87" s="876"/>
      <c r="U87" s="876"/>
      <c r="V87" s="876"/>
      <c r="W87" s="876"/>
      <c r="X87" s="876"/>
      <c r="Y87" s="876"/>
    </row>
    <row r="88" spans="2:25" ht="15" customHeight="1" x14ac:dyDescent="0.2">
      <c r="B88" s="875" t="s">
        <v>594</v>
      </c>
      <c r="C88" s="875"/>
      <c r="D88" s="875"/>
      <c r="E88" s="875"/>
      <c r="F88" s="875"/>
      <c r="G88" s="875"/>
      <c r="H88" s="875"/>
      <c r="I88" s="875"/>
      <c r="J88" s="875"/>
      <c r="K88" s="875"/>
      <c r="L88" s="875"/>
      <c r="M88" s="875"/>
      <c r="N88" s="875"/>
      <c r="O88" s="875"/>
      <c r="P88" s="875"/>
      <c r="Q88" s="875"/>
      <c r="R88" s="875"/>
      <c r="S88" s="875"/>
      <c r="T88" s="875"/>
      <c r="U88" s="875"/>
      <c r="V88" s="875"/>
      <c r="W88" s="875"/>
      <c r="X88" s="875"/>
      <c r="Y88" s="875"/>
    </row>
    <row r="89" spans="2:25" ht="24.95" customHeight="1" x14ac:dyDescent="0.2">
      <c r="B89" s="875" t="s">
        <v>595</v>
      </c>
      <c r="C89" s="875"/>
      <c r="D89" s="875"/>
      <c r="E89" s="875"/>
      <c r="F89" s="875"/>
      <c r="G89" s="875"/>
      <c r="H89" s="875"/>
      <c r="I89" s="875"/>
      <c r="J89" s="875"/>
      <c r="K89" s="875"/>
      <c r="L89" s="875"/>
      <c r="M89" s="875"/>
      <c r="N89" s="875"/>
      <c r="O89" s="875"/>
      <c r="P89" s="875"/>
      <c r="Q89" s="875"/>
      <c r="R89" s="875"/>
      <c r="S89" s="875"/>
      <c r="T89" s="875"/>
      <c r="U89" s="875"/>
      <c r="V89" s="875"/>
      <c r="W89" s="875"/>
      <c r="X89" s="875"/>
      <c r="Y89" s="875"/>
    </row>
    <row r="90" spans="2:25" ht="24.95" customHeight="1" x14ac:dyDescent="0.2">
      <c r="B90" s="875" t="s">
        <v>596</v>
      </c>
      <c r="C90" s="875"/>
      <c r="D90" s="875"/>
      <c r="E90" s="875"/>
      <c r="F90" s="875"/>
      <c r="G90" s="875"/>
      <c r="H90" s="875"/>
      <c r="I90" s="875"/>
      <c r="J90" s="875"/>
      <c r="K90" s="875"/>
      <c r="L90" s="875"/>
      <c r="M90" s="875"/>
      <c r="N90" s="875"/>
      <c r="O90" s="875"/>
      <c r="P90" s="875"/>
      <c r="Q90" s="875"/>
      <c r="R90" s="875"/>
      <c r="S90" s="875"/>
      <c r="T90" s="875"/>
      <c r="U90" s="875"/>
      <c r="V90" s="875"/>
      <c r="W90" s="875"/>
      <c r="X90" s="875"/>
      <c r="Y90" s="875"/>
    </row>
    <row r="91" spans="2:25" ht="15" customHeight="1" x14ac:dyDescent="0.2">
      <c r="B91" s="875" t="s">
        <v>597</v>
      </c>
      <c r="C91" s="875"/>
      <c r="D91" s="875"/>
      <c r="E91" s="875"/>
      <c r="F91" s="875"/>
      <c r="G91" s="875"/>
      <c r="H91" s="875"/>
      <c r="I91" s="875"/>
      <c r="J91" s="875"/>
      <c r="K91" s="875"/>
      <c r="L91" s="875"/>
      <c r="M91" s="875"/>
      <c r="N91" s="875"/>
      <c r="O91" s="875"/>
      <c r="P91" s="875"/>
      <c r="Q91" s="875"/>
      <c r="R91" s="875"/>
      <c r="S91" s="875"/>
      <c r="T91" s="875"/>
      <c r="U91" s="875"/>
      <c r="V91" s="875"/>
      <c r="W91" s="875"/>
      <c r="X91" s="875"/>
      <c r="Y91" s="875"/>
    </row>
    <row r="92" spans="2:25" ht="15" customHeight="1" x14ac:dyDescent="0.2">
      <c r="B92" s="875" t="s">
        <v>598</v>
      </c>
      <c r="C92" s="875"/>
      <c r="D92" s="875"/>
      <c r="E92" s="875"/>
      <c r="F92" s="875"/>
      <c r="G92" s="875"/>
      <c r="H92" s="875"/>
      <c r="I92" s="875"/>
      <c r="J92" s="875"/>
      <c r="K92" s="875"/>
      <c r="L92" s="875"/>
      <c r="M92" s="875"/>
      <c r="N92" s="875"/>
      <c r="O92" s="875"/>
      <c r="P92" s="875"/>
      <c r="Q92" s="875"/>
      <c r="R92" s="875"/>
      <c r="S92" s="875"/>
      <c r="T92" s="875"/>
      <c r="U92" s="875"/>
      <c r="V92" s="875"/>
      <c r="W92" s="875"/>
      <c r="X92" s="875"/>
      <c r="Y92" s="875"/>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pavlinka</cp:lastModifiedBy>
  <cp:lastPrinted>2022-03-28T12:23:10Z</cp:lastPrinted>
  <dcterms:created xsi:type="dcterms:W3CDTF">2005-03-22T15:35:28Z</dcterms:created>
  <dcterms:modified xsi:type="dcterms:W3CDTF">2026-01-14T13:24:19Z</dcterms:modified>
</cp:coreProperties>
</file>